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multi-vm-fs1\dados$\RI\4 DOCTOS DADOS E LAMINAS\"/>
    </mc:Choice>
  </mc:AlternateContent>
  <xr:revisionPtr revIDLastSave="0" documentId="13_ncr:1_{4F1FC46B-928F-4514-BBA1-06465967AF2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Dados Análise" sheetId="1" r:id="rId1"/>
  </sheets>
  <definedNames>
    <definedName name="_xlnm._FilterDatabase" localSheetId="0" hidden="1">'Dados Análise'!#REF!</definedName>
    <definedName name="_xlnm.Print_Area" localSheetId="0">'Dados Análise'!$A$1:$CZ$78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9" i="1" l="1"/>
  <c r="CS12" i="1"/>
  <c r="CT72" i="1"/>
  <c r="CT71" i="1"/>
  <c r="CT70" i="1"/>
  <c r="CT67" i="1"/>
  <c r="CT64" i="1"/>
  <c r="CT63" i="1"/>
  <c r="CT62" i="1"/>
  <c r="CT59" i="1"/>
  <c r="CT58" i="1"/>
  <c r="CT56" i="1"/>
  <c r="CT53" i="1"/>
  <c r="CT51" i="1"/>
  <c r="CT50" i="1"/>
  <c r="CT49" i="1"/>
  <c r="CT48" i="1"/>
  <c r="CT45" i="1"/>
  <c r="CT44" i="1"/>
  <c r="CT37" i="1"/>
  <c r="CT21" i="1"/>
  <c r="CT10" i="1"/>
  <c r="CT6" i="1"/>
  <c r="CS11" i="1"/>
  <c r="CS9" i="1"/>
  <c r="CS7" i="1"/>
  <c r="CS5" i="1"/>
  <c r="CT20" i="1" s="1"/>
  <c r="CT65" i="1" l="1"/>
  <c r="CT8" i="1"/>
  <c r="CT52" i="1"/>
  <c r="CT66" i="1"/>
  <c r="CT54" i="1"/>
  <c r="CT68" i="1"/>
  <c r="CT30" i="1"/>
  <c r="CT55" i="1"/>
  <c r="CT69" i="1"/>
  <c r="CT47" i="1"/>
  <c r="CT61" i="1"/>
  <c r="CR5" i="1"/>
  <c r="CR7" i="1" l="1"/>
  <c r="CR11" i="1"/>
  <c r="CR9" i="1"/>
  <c r="CQ15" i="1"/>
  <c r="CQ5" i="1"/>
  <c r="CQ11" i="1" l="1"/>
  <c r="CQ7" i="1"/>
  <c r="CQ9" i="1"/>
  <c r="CP5" i="1" l="1"/>
  <c r="CO5" i="1"/>
  <c r="CN21" i="1"/>
  <c r="CN5" i="1"/>
  <c r="CM75" i="1"/>
  <c r="CM5" i="1"/>
  <c r="CM7" i="1" s="1"/>
  <c r="CP11" i="1" l="1"/>
  <c r="CP9" i="1"/>
  <c r="CP7" i="1"/>
  <c r="CO11" i="1"/>
  <c r="CO9" i="1"/>
  <c r="CO7" i="1"/>
  <c r="CN11" i="1"/>
  <c r="CN9" i="1"/>
  <c r="CN7" i="1"/>
  <c r="CM11" i="1"/>
  <c r="CM9" i="1"/>
  <c r="CL15" i="1"/>
  <c r="CL5" i="1"/>
  <c r="CL9" i="1" l="1"/>
  <c r="CL7" i="1"/>
  <c r="CL11" i="1"/>
  <c r="CK15" i="1"/>
  <c r="CK5" i="1"/>
  <c r="CJ5" i="1"/>
  <c r="CI15" i="1"/>
  <c r="CK7" i="1" l="1"/>
  <c r="CK9" i="1"/>
  <c r="CK11" i="1"/>
  <c r="CJ11" i="1"/>
  <c r="CJ7" i="1"/>
  <c r="CJ9" i="1"/>
  <c r="CI5" i="1"/>
  <c r="CI9" i="1" l="1"/>
  <c r="CI11" i="1"/>
  <c r="CI7" i="1"/>
  <c r="CH12" i="1"/>
  <c r="CH5" i="1" l="1"/>
  <c r="CH7" i="1" l="1"/>
  <c r="CH9" i="1"/>
  <c r="CH11" i="1"/>
  <c r="CG5" i="1"/>
  <c r="CG7" i="1" l="1"/>
  <c r="CG9" i="1"/>
  <c r="CG11" i="1"/>
  <c r="CF5" i="1"/>
  <c r="CF9" i="1" s="1"/>
  <c r="CF7" i="1" l="1"/>
  <c r="CF11" i="1"/>
  <c r="CE5" i="1"/>
  <c r="CE7" i="1" s="1"/>
  <c r="CE9" i="1" l="1"/>
  <c r="CE11" i="1"/>
  <c r="CD15" i="1"/>
  <c r="CD12" i="1" l="1"/>
  <c r="CC15" i="1" l="1"/>
  <c r="CC12" i="1"/>
  <c r="CC11" i="1"/>
  <c r="CC9" i="1"/>
  <c r="CC7" i="1"/>
  <c r="CB11" i="1" l="1"/>
  <c r="CB9" i="1"/>
  <c r="CB7" i="1"/>
  <c r="H7" i="1"/>
  <c r="CA3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G11" i="1"/>
  <c r="F11" i="1"/>
  <c r="E11" i="1"/>
  <c r="D11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G9" i="1"/>
  <c r="F9" i="1"/>
  <c r="E9" i="1"/>
  <c r="D9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G7" i="1"/>
  <c r="F7" i="1"/>
  <c r="E7" i="1"/>
  <c r="D7" i="1"/>
  <c r="C11" i="1"/>
  <c r="C9" i="1"/>
  <c r="C7" i="1"/>
  <c r="B7" i="1"/>
  <c r="B11" i="1"/>
  <c r="B9" i="1"/>
  <c r="H9" i="1" l="1"/>
  <c r="H11" i="1"/>
  <c r="BL21" i="1"/>
  <c r="AX20" i="1" l="1"/>
  <c r="CD5" i="1" l="1"/>
  <c r="CD9" i="1" l="1"/>
  <c r="CD11" i="1"/>
  <c r="CD7" i="1"/>
</calcChain>
</file>

<file path=xl/sharedStrings.xml><?xml version="1.0" encoding="utf-8"?>
<sst xmlns="http://schemas.openxmlformats.org/spreadsheetml/2006/main" count="165" uniqueCount="131">
  <si>
    <t>PL Total</t>
  </si>
  <si>
    <t>PL Sênior</t>
  </si>
  <si>
    <t>PL Mezanino</t>
  </si>
  <si>
    <t>PL Subordinada Jr.</t>
  </si>
  <si>
    <t>Cedente 1</t>
  </si>
  <si>
    <t>Cedente 2</t>
  </si>
  <si>
    <t>Cedente 3</t>
  </si>
  <si>
    <t>Cedente 4</t>
  </si>
  <si>
    <t>Cedente 5</t>
  </si>
  <si>
    <t>Sacado 1</t>
  </si>
  <si>
    <t>Sacado 2</t>
  </si>
  <si>
    <t>Sacado 3</t>
  </si>
  <si>
    <t>Sacado 4</t>
  </si>
  <si>
    <t>Sacado 5</t>
  </si>
  <si>
    <t>Recompra (R$)</t>
  </si>
  <si>
    <t>Retorno Cota Subordinada</t>
  </si>
  <si>
    <t>Concentrações Sacados (R$)</t>
  </si>
  <si>
    <t>Caixa/Disponibilidades</t>
  </si>
  <si>
    <t>Cedente 6</t>
  </si>
  <si>
    <t>Cedente 7</t>
  </si>
  <si>
    <t>Cedente 8</t>
  </si>
  <si>
    <t>Cedente 9</t>
  </si>
  <si>
    <t>Cedente 10</t>
  </si>
  <si>
    <t>Sacado 6</t>
  </si>
  <si>
    <t>Sacado 7</t>
  </si>
  <si>
    <t>Sacado 8</t>
  </si>
  <si>
    <t>Sacado 9</t>
  </si>
  <si>
    <t>Sacado 10</t>
  </si>
  <si>
    <t>Vencidos Total</t>
  </si>
  <si>
    <t>PDD Total</t>
  </si>
  <si>
    <t>Fundo Soberano</t>
  </si>
  <si>
    <t> 6.513.506,76</t>
  </si>
  <si>
    <t> 3.501.341,85</t>
  </si>
  <si>
    <t xml:space="preserve"> (*) CONSOLIDADO FUNDOS </t>
  </si>
  <si>
    <t>Liquidados (R$)</t>
  </si>
  <si>
    <t>Numero de funcionarios  CLT (*)</t>
  </si>
  <si>
    <t>Cedentes com crédito tomado (*)</t>
  </si>
  <si>
    <t>Sacados com crédito tomado (*)</t>
  </si>
  <si>
    <t>$ Médio por cedente (*)</t>
  </si>
  <si>
    <t>0 a 5</t>
  </si>
  <si>
    <t>6 a 30</t>
  </si>
  <si>
    <t>31 a 60</t>
  </si>
  <si>
    <t>61 a 90</t>
  </si>
  <si>
    <t>91 a 120</t>
  </si>
  <si>
    <t>&gt; 120</t>
  </si>
  <si>
    <t>Carteira (Direitos Creditórios)</t>
  </si>
  <si>
    <r>
      <t xml:space="preserve">DADOS MENSAIS MULTIPLIKE FIDC - 29.469.420/0001-01 - </t>
    </r>
    <r>
      <rPr>
        <b/>
        <sz val="14"/>
        <color theme="1"/>
        <rFont val="Calibri"/>
        <family val="2"/>
        <scheme val="minor"/>
      </rPr>
      <t>COND ABERTO</t>
    </r>
  </si>
  <si>
    <t>Taxa Média a.m (*)</t>
  </si>
  <si>
    <t>Remuneração consultoria/gestão</t>
  </si>
  <si>
    <t>Estimativa folha CLT + PJ</t>
  </si>
  <si>
    <t>Duplicatas</t>
  </si>
  <si>
    <t>Volume Operado (desembolso)</t>
  </si>
  <si>
    <t>Prazo médio aquisição no mês</t>
  </si>
  <si>
    <t>Nivel de confirmação (*)</t>
  </si>
  <si>
    <t>PL Subordinada Jr. %</t>
  </si>
  <si>
    <t>PL Mezanino %</t>
  </si>
  <si>
    <t>PL Sênior %</t>
  </si>
  <si>
    <t>Contrato Fisico</t>
  </si>
  <si>
    <t>Títulos em RJ - Máx 10% PL</t>
  </si>
  <si>
    <t>Item</t>
  </si>
  <si>
    <t>Concentrações Cedentes NCC/CCB (R$)</t>
  </si>
  <si>
    <t>Maior cedente (máx 3,5%)</t>
  </si>
  <si>
    <t>Somatória 10 maiores Cedente (máx 20%)</t>
  </si>
  <si>
    <t>Concentrações Cedentes (R$)</t>
  </si>
  <si>
    <t>Somatória 50 maiores Sacados (máx 50%)</t>
  </si>
  <si>
    <t>Cartão de crédito - Máx 3% PL</t>
  </si>
  <si>
    <t>Garantia CCB/NCC - Mín 50% (carteira CCB/NCC) - valor face</t>
  </si>
  <si>
    <t>678​</t>
  </si>
  <si>
    <t>658​</t>
  </si>
  <si>
    <t>656​</t>
  </si>
  <si>
    <t>644​</t>
  </si>
  <si>
    <t>626​</t>
  </si>
  <si>
    <t>605​</t>
  </si>
  <si>
    <t>602​</t>
  </si>
  <si>
    <t>600​</t>
  </si>
  <si>
    <t>565​</t>
  </si>
  <si>
    <t>552​</t>
  </si>
  <si>
    <t>442​</t>
  </si>
  <si>
    <t>473​</t>
  </si>
  <si>
    <t>482​</t>
  </si>
  <si>
    <t>506​</t>
  </si>
  <si>
    <t>493​</t>
  </si>
  <si>
    <t>509​</t>
  </si>
  <si>
    <t>513​</t>
  </si>
  <si>
    <t>542​</t>
  </si>
  <si>
    <t>548​</t>
  </si>
  <si>
    <t>557​</t>
  </si>
  <si>
    <t>551​</t>
  </si>
  <si>
    <t>483​</t>
  </si>
  <si>
    <t>448​</t>
  </si>
  <si>
    <t>437​</t>
  </si>
  <si>
    <t>447​</t>
  </si>
  <si>
    <t>430​</t>
  </si>
  <si>
    <t>418​</t>
  </si>
  <si>
    <t>417​</t>
  </si>
  <si>
    <t>427​</t>
  </si>
  <si>
    <t>446​</t>
  </si>
  <si>
    <t>Prazo médio geral da carteira de Direitos Creditórios</t>
  </si>
  <si>
    <t xml:space="preserve"> </t>
  </si>
  <si>
    <t>CCB/NCC - Máx 80% PL</t>
  </si>
  <si>
    <t>Somatória 20 maiores Sacados (máx 35%)</t>
  </si>
  <si>
    <t>Cedentes</t>
  </si>
  <si>
    <t>Sacados</t>
  </si>
  <si>
    <t>Cheques</t>
  </si>
  <si>
    <t>SP</t>
  </si>
  <si>
    <t>SC</t>
  </si>
  <si>
    <t>PR</t>
  </si>
  <si>
    <t>MG</t>
  </si>
  <si>
    <t>RJ</t>
  </si>
  <si>
    <t>AM</t>
  </si>
  <si>
    <t>AL</t>
  </si>
  <si>
    <t>RS</t>
  </si>
  <si>
    <t>BA</t>
  </si>
  <si>
    <t>PI</t>
  </si>
  <si>
    <t>MS</t>
  </si>
  <si>
    <t>CE</t>
  </si>
  <si>
    <t>ES</t>
  </si>
  <si>
    <t>PE</t>
  </si>
  <si>
    <t>PA</t>
  </si>
  <si>
    <t>GO</t>
  </si>
  <si>
    <t>MT</t>
  </si>
  <si>
    <t>MA</t>
  </si>
  <si>
    <t>SE</t>
  </si>
  <si>
    <t>TO</t>
  </si>
  <si>
    <t>RO</t>
  </si>
  <si>
    <t>PB</t>
  </si>
  <si>
    <t>RN</t>
  </si>
  <si>
    <t>DF</t>
  </si>
  <si>
    <t>AC</t>
  </si>
  <si>
    <t>RR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</si>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</sst>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0" fontId="3" fillId="2" borderId="4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4" fontId="3" fillId="0" borderId="1" xfId="3" applyFont="1" applyBorder="1" applyAlignment="1">
      <alignment horizontal="center" vertical="center"/>
    </xf>
    <xf numFmtId="44" fontId="3" fillId="2" borderId="1" xfId="3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0" fontId="3" fillId="0" borderId="0" xfId="1" applyNumberFormat="1" applyFont="1" applyBorder="1" applyAlignment="1">
      <alignment horizontal="center" vertical="center"/>
    </xf>
    <xf numFmtId="44" fontId="3" fillId="0" borderId="0" xfId="3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4" fontId="0" fillId="0" borderId="0" xfId="3" applyFont="1" applyAlignment="1">
      <alignment horizontal="center"/>
    </xf>
    <xf numFmtId="10" fontId="0" fillId="0" borderId="0" xfId="1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3" applyNumberFormat="1" applyFont="1" applyAlignment="1">
      <alignment horizontal="center" vertical="center"/>
    </xf>
    <xf numFmtId="44" fontId="2" fillId="0" borderId="0" xfId="3" applyFont="1" applyAlignment="1">
      <alignment horizontal="center" vertical="center"/>
    </xf>
    <xf numFmtId="44" fontId="3" fillId="0" borderId="3" xfId="3" applyFont="1" applyBorder="1" applyAlignment="1">
      <alignment horizontal="center" vertical="center"/>
    </xf>
    <xf numFmtId="44" fontId="3" fillId="0" borderId="0" xfId="3" applyFont="1" applyBorder="1" applyAlignment="1">
      <alignment horizontal="center" vertical="center"/>
    </xf>
    <xf numFmtId="44" fontId="2" fillId="0" borderId="3" xfId="3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43" fontId="3" fillId="0" borderId="0" xfId="2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4" fontId="3" fillId="0" borderId="0" xfId="3" applyFont="1" applyAlignment="1">
      <alignment horizontal="center"/>
    </xf>
    <xf numFmtId="8" fontId="3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8" fontId="0" fillId="0" borderId="0" xfId="1" applyNumberFormat="1" applyFont="1" applyAlignment="1">
      <alignment horizontal="center" vertical="center" wrapText="1"/>
    </xf>
    <xf numFmtId="8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4" fillId="2" borderId="12" xfId="3" applyNumberFormat="1" applyFont="1" applyFill="1" applyBorder="1" applyAlignment="1">
      <alignment horizontal="left" vertical="center"/>
    </xf>
    <xf numFmtId="49" fontId="2" fillId="0" borderId="12" xfId="3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49" fontId="4" fillId="0" borderId="12" xfId="3" applyNumberFormat="1" applyFont="1" applyBorder="1" applyAlignment="1">
      <alignment horizontal="left" vertical="center"/>
    </xf>
    <xf numFmtId="49" fontId="2" fillId="2" borderId="12" xfId="3" applyNumberFormat="1" applyFont="1" applyFill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 vertical="center"/>
    </xf>
    <xf numFmtId="49" fontId="4" fillId="2" borderId="12" xfId="1" applyNumberFormat="1" applyFont="1" applyFill="1" applyBorder="1" applyAlignment="1">
      <alignment horizontal="left" vertical="center"/>
    </xf>
    <xf numFmtId="49" fontId="2" fillId="0" borderId="12" xfId="1" applyNumberFormat="1" applyFont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44" fontId="2" fillId="0" borderId="0" xfId="3" applyFont="1" applyBorder="1" applyAlignment="1">
      <alignment horizontal="center" vertical="center"/>
    </xf>
    <xf numFmtId="44" fontId="3" fillId="0" borderId="0" xfId="3" quotePrefix="1" applyFont="1" applyBorder="1" applyAlignment="1">
      <alignment horizontal="center" vertical="center"/>
    </xf>
    <xf numFmtId="44" fontId="2" fillId="2" borderId="1" xfId="3" applyFont="1" applyFill="1" applyBorder="1" applyAlignment="1">
      <alignment horizontal="center" vertical="center"/>
    </xf>
    <xf numFmtId="44" fontId="2" fillId="0" borderId="1" xfId="3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8" fontId="2" fillId="2" borderId="1" xfId="3" applyNumberFormat="1" applyFont="1" applyFill="1" applyBorder="1" applyAlignment="1">
      <alignment horizontal="center" vertical="center"/>
    </xf>
    <xf numFmtId="49" fontId="2" fillId="2" borderId="12" xfId="1" applyNumberFormat="1" applyFont="1" applyFill="1" applyBorder="1" applyAlignment="1">
      <alignment horizontal="left" vertical="center"/>
    </xf>
    <xf numFmtId="164" fontId="5" fillId="3" borderId="11" xfId="0" applyNumberFormat="1" applyFont="1" applyFill="1" applyBorder="1" applyAlignment="1">
      <alignment horizontal="center" vertical="center"/>
    </xf>
    <xf numFmtId="10" fontId="3" fillId="0" borderId="0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4">
    <cellStyle name="Moeda" xfId="3" builtinId="4"/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162339</xdr:colOff>
      <xdr:row>0</xdr:row>
      <xdr:rowOff>75787</xdr:rowOff>
    </xdr:from>
    <xdr:to>
      <xdr:col>0</xdr:col>
      <xdr:colOff>1669774</xdr:colOff>
      <xdr:row>2</xdr:row>
      <xdr:rowOff>323167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1DFF51-04B8-4424-95B0-A3B112515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6" t="11364" r="11232" b="12108"/>
        <a:stretch/>
      </xdr:blipFill>
      <xdr:spPr>
        <a:xfrm>
          <a:off x="162339" y="75787"/>
          <a:ext cx="1507435" cy="571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C117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I14" sqref="CI14"/>
    </sheetView>
  </sheetViews>
  <sheetFormatPr defaultColWidth="13.5703125" defaultRowHeight="12.75" x14ac:dyDescent="0.2"/>
  <cols>
    <col min="1" max="1" width="48.5703125" style="50" bestFit="1" customWidth="1"/>
    <col min="2" max="3" width="15" style="10" hidden="1" customWidth="1"/>
    <col min="4" max="27" width="16" style="10" hidden="1" customWidth="1"/>
    <col min="28" max="77" width="17" style="10" hidden="1" customWidth="1"/>
    <col min="78" max="85" width="18.5703125" style="10" hidden="1" customWidth="1"/>
    <col min="86" max="97" width="18.5703125" style="10" bestFit="1" customWidth="1"/>
    <col min="98" max="98" width="6.7109375" style="36" bestFit="1" customWidth="1"/>
    <col min="99" max="99" width="7.7109375" style="36" customWidth="1"/>
    <col min="100" max="100" width="6" style="10" bestFit="1" customWidth="1"/>
    <col min="101" max="101" width="8.42578125" style="10" bestFit="1" customWidth="1"/>
    <col min="102" max="102" width="3.85546875" style="10" customWidth="1"/>
    <col min="103" max="103" width="6" style="10" bestFit="1" customWidth="1"/>
    <col min="104" max="104" width="7" style="10" bestFit="1" customWidth="1"/>
    <col min="105" max="105" width="15.42578125" style="10" bestFit="1" customWidth="1"/>
    <col min="106" max="106" width="1.42578125" style="10" bestFit="1" customWidth="1"/>
    <col min="107" max="16384" width="13.5703125" style="10"/>
  </cols>
  <sheetData>
    <row r="1" spans="1:106" ht="12.75" customHeight="1" x14ac:dyDescent="0.2">
      <c r="A1" s="73" t="s">
        <v>46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5"/>
    </row>
    <row r="2" spans="1:106" ht="12.75" customHeight="1" x14ac:dyDescent="0.2">
      <c r="A2" s="7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8"/>
    </row>
    <row r="3" spans="1:106" s="1" customFormat="1" ht="30.75" customHeight="1" thickBot="1" x14ac:dyDescent="0.3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1"/>
    </row>
    <row r="4" spans="1:106" s="1" customFormat="1" ht="14.25" customHeight="1" x14ac:dyDescent="0.25">
      <c r="A4" s="61" t="s">
        <v>59</v>
      </c>
      <c r="B4" s="62">
        <v>43282</v>
      </c>
      <c r="C4" s="62">
        <v>43313</v>
      </c>
      <c r="D4" s="62">
        <v>43344</v>
      </c>
      <c r="E4" s="62">
        <v>43374</v>
      </c>
      <c r="F4" s="62">
        <v>43405</v>
      </c>
      <c r="G4" s="62">
        <v>43435</v>
      </c>
      <c r="H4" s="62">
        <v>43466</v>
      </c>
      <c r="I4" s="62">
        <v>43497</v>
      </c>
      <c r="J4" s="62">
        <v>43525</v>
      </c>
      <c r="K4" s="62">
        <v>43556</v>
      </c>
      <c r="L4" s="62">
        <v>43586</v>
      </c>
      <c r="M4" s="62">
        <v>43617</v>
      </c>
      <c r="N4" s="62">
        <v>43647</v>
      </c>
      <c r="O4" s="62">
        <v>43678</v>
      </c>
      <c r="P4" s="62">
        <v>43709</v>
      </c>
      <c r="Q4" s="62">
        <v>43739</v>
      </c>
      <c r="R4" s="62">
        <v>43770</v>
      </c>
      <c r="S4" s="62">
        <v>43800</v>
      </c>
      <c r="T4" s="62">
        <v>43831</v>
      </c>
      <c r="U4" s="62">
        <v>43862</v>
      </c>
      <c r="V4" s="62">
        <v>43891</v>
      </c>
      <c r="W4" s="62">
        <v>43922</v>
      </c>
      <c r="X4" s="62">
        <v>43952</v>
      </c>
      <c r="Y4" s="62">
        <v>43983</v>
      </c>
      <c r="Z4" s="62">
        <v>44013</v>
      </c>
      <c r="AA4" s="62">
        <v>44044</v>
      </c>
      <c r="AB4" s="62">
        <v>44075</v>
      </c>
      <c r="AC4" s="62">
        <v>44105</v>
      </c>
      <c r="AD4" s="62">
        <v>44136</v>
      </c>
      <c r="AE4" s="62">
        <v>44166</v>
      </c>
      <c r="AF4" s="62">
        <v>44197</v>
      </c>
      <c r="AG4" s="62">
        <v>44228</v>
      </c>
      <c r="AH4" s="62">
        <v>44256</v>
      </c>
      <c r="AI4" s="62">
        <v>44287</v>
      </c>
      <c r="AJ4" s="62">
        <v>44317</v>
      </c>
      <c r="AK4" s="62">
        <v>44348</v>
      </c>
      <c r="AL4" s="62">
        <v>44378</v>
      </c>
      <c r="AM4" s="62">
        <v>44409</v>
      </c>
      <c r="AN4" s="62">
        <v>44440</v>
      </c>
      <c r="AO4" s="62">
        <v>44470</v>
      </c>
      <c r="AP4" s="62">
        <v>44501</v>
      </c>
      <c r="AQ4" s="62">
        <v>44531</v>
      </c>
      <c r="AR4" s="62">
        <v>44562</v>
      </c>
      <c r="AS4" s="62">
        <v>44593</v>
      </c>
      <c r="AT4" s="62">
        <v>44621</v>
      </c>
      <c r="AU4" s="62">
        <v>44652</v>
      </c>
      <c r="AV4" s="62">
        <v>44682</v>
      </c>
      <c r="AW4" s="62">
        <v>44713</v>
      </c>
      <c r="AX4" s="62">
        <v>44743</v>
      </c>
      <c r="AY4" s="62">
        <v>44774</v>
      </c>
      <c r="AZ4" s="62">
        <v>44805</v>
      </c>
      <c r="BA4" s="62">
        <v>44835</v>
      </c>
      <c r="BB4" s="62">
        <v>44866</v>
      </c>
      <c r="BC4" s="62">
        <v>44896</v>
      </c>
      <c r="BD4" s="62">
        <v>44927</v>
      </c>
      <c r="BE4" s="62">
        <v>44958</v>
      </c>
      <c r="BF4" s="62">
        <v>44986</v>
      </c>
      <c r="BG4" s="62">
        <v>45017</v>
      </c>
      <c r="BH4" s="62">
        <v>45047</v>
      </c>
      <c r="BI4" s="62">
        <v>45078</v>
      </c>
      <c r="BJ4" s="62">
        <v>45108</v>
      </c>
      <c r="BK4" s="62">
        <v>45139</v>
      </c>
      <c r="BL4" s="62">
        <v>45170</v>
      </c>
      <c r="BM4" s="62">
        <v>45200</v>
      </c>
      <c r="BN4" s="62">
        <v>45231</v>
      </c>
      <c r="BO4" s="62">
        <v>45261</v>
      </c>
      <c r="BP4" s="62">
        <v>45292</v>
      </c>
      <c r="BQ4" s="62">
        <v>45323</v>
      </c>
      <c r="BR4" s="62">
        <v>45352</v>
      </c>
      <c r="BS4" s="62">
        <v>45383</v>
      </c>
      <c r="BT4" s="62">
        <v>45413</v>
      </c>
      <c r="BU4" s="62">
        <v>45444</v>
      </c>
      <c r="BV4" s="62">
        <v>45474</v>
      </c>
      <c r="BW4" s="62">
        <v>45505</v>
      </c>
      <c r="BX4" s="62">
        <v>45536</v>
      </c>
      <c r="BY4" s="62">
        <v>45566</v>
      </c>
      <c r="BZ4" s="62">
        <v>45597</v>
      </c>
      <c r="CA4" s="62">
        <v>45627</v>
      </c>
      <c r="CB4" s="62">
        <v>45658</v>
      </c>
      <c r="CC4" s="62">
        <v>45689</v>
      </c>
      <c r="CD4" s="62">
        <v>45717</v>
      </c>
      <c r="CE4" s="62">
        <v>45748</v>
      </c>
      <c r="CF4" s="62">
        <v>45778</v>
      </c>
      <c r="CG4" s="62">
        <v>45809</v>
      </c>
      <c r="CH4" s="62">
        <v>45839</v>
      </c>
      <c r="CI4" s="62">
        <v>45870</v>
      </c>
      <c r="CJ4" s="62">
        <v>45901</v>
      </c>
      <c r="CK4" s="62">
        <v>45931</v>
      </c>
      <c r="CL4" s="62">
        <v>45962</v>
      </c>
      <c r="CM4" s="62">
        <v>45992</v>
      </c>
      <c r="CN4" s="62">
        <v>46023</v>
      </c>
      <c r="CO4" s="62">
        <v>46054</v>
      </c>
      <c r="CP4" s="62">
        <v>46082</v>
      </c>
      <c r="CQ4" s="62">
        <v>46113</v>
      </c>
      <c r="CR4" s="62">
        <v>46143</v>
      </c>
      <c r="CS4" s="62">
        <v>46174</v>
      </c>
      <c r="CT4" s="62"/>
      <c r="CU4" s="62"/>
      <c r="CV4" s="62">
        <v>46174</v>
      </c>
      <c r="CW4" s="71" t="s">
        <v>101</v>
      </c>
      <c r="CX4" s="62"/>
      <c r="CY4" s="62">
        <v>46174</v>
      </c>
      <c r="CZ4" s="71" t="s">
        <v>102</v>
      </c>
    </row>
    <row r="5" spans="1:106" s="12" customFormat="1" x14ac:dyDescent="0.25">
      <c r="A5" s="51" t="s">
        <v>0</v>
      </c>
      <c r="B5" s="9">
        <v>6052968.7699999996</v>
      </c>
      <c r="C5" s="9">
        <v>9125321.6699999999</v>
      </c>
      <c r="D5" s="9">
        <v>11645646.710000001</v>
      </c>
      <c r="E5" s="9">
        <v>11869309.539999999</v>
      </c>
      <c r="F5" s="9">
        <v>12798310.789999999</v>
      </c>
      <c r="G5" s="9">
        <v>14404928.119999999</v>
      </c>
      <c r="H5" s="9">
        <v>18801953.759999998</v>
      </c>
      <c r="I5" s="9">
        <v>24058818.850000001</v>
      </c>
      <c r="J5" s="9">
        <v>26965333.270000003</v>
      </c>
      <c r="K5" s="9">
        <v>31195897.049999997</v>
      </c>
      <c r="L5" s="9">
        <v>38952222.519999996</v>
      </c>
      <c r="M5" s="9">
        <v>42726571.079999998</v>
      </c>
      <c r="N5" s="9">
        <v>45208032.420000002</v>
      </c>
      <c r="O5" s="9">
        <v>53891356.620000005</v>
      </c>
      <c r="P5" s="9">
        <v>62800506.670000002</v>
      </c>
      <c r="Q5" s="9">
        <v>65320791.769999996</v>
      </c>
      <c r="R5" s="9">
        <v>70373108.449999988</v>
      </c>
      <c r="S5" s="9">
        <v>74337466.879999995</v>
      </c>
      <c r="T5" s="9">
        <v>74206677.960000008</v>
      </c>
      <c r="U5" s="9">
        <v>79544268</v>
      </c>
      <c r="V5" s="9">
        <v>66701642.890000001</v>
      </c>
      <c r="W5" s="9">
        <v>47113721.350000001</v>
      </c>
      <c r="X5" s="9">
        <v>45218500.649999999</v>
      </c>
      <c r="Y5" s="9">
        <v>59783288.530000001</v>
      </c>
      <c r="Z5" s="9">
        <v>72570429.150000006</v>
      </c>
      <c r="AA5" s="9">
        <v>90799042.480000004</v>
      </c>
      <c r="AB5" s="9">
        <v>120570806.02</v>
      </c>
      <c r="AC5" s="9">
        <v>144084067.62</v>
      </c>
      <c r="AD5" s="9">
        <v>169664617.03999999</v>
      </c>
      <c r="AE5" s="9">
        <v>192325981.74000001</v>
      </c>
      <c r="AF5" s="9">
        <v>212181917.61000001</v>
      </c>
      <c r="AG5" s="9">
        <v>223476351.03</v>
      </c>
      <c r="AH5" s="9">
        <v>249554996.52000001</v>
      </c>
      <c r="AI5" s="9">
        <v>273529774.17000002</v>
      </c>
      <c r="AJ5" s="9">
        <v>291985108.18000001</v>
      </c>
      <c r="AK5" s="9">
        <v>312796504.06</v>
      </c>
      <c r="AL5" s="9">
        <v>322565045.57999998</v>
      </c>
      <c r="AM5" s="9">
        <v>355803954.88</v>
      </c>
      <c r="AN5" s="9">
        <v>366093917.64999998</v>
      </c>
      <c r="AO5" s="9">
        <v>372319713.99000001</v>
      </c>
      <c r="AP5" s="9">
        <v>395413288.22000003</v>
      </c>
      <c r="AQ5" s="9">
        <v>411526017.43000001</v>
      </c>
      <c r="AR5" s="9">
        <v>408114927.31999999</v>
      </c>
      <c r="AS5" s="9">
        <v>412727629.43000001</v>
      </c>
      <c r="AT5" s="9">
        <v>437544053.88999999</v>
      </c>
      <c r="AU5" s="9">
        <v>447026074.07999998</v>
      </c>
      <c r="AV5" s="9">
        <v>456450179.00999999</v>
      </c>
      <c r="AW5" s="9">
        <v>467831777.60000002</v>
      </c>
      <c r="AX5" s="9">
        <v>481015355.05999994</v>
      </c>
      <c r="AY5" s="9">
        <v>492267670.39999998</v>
      </c>
      <c r="AZ5" s="9">
        <v>462730425.41000003</v>
      </c>
      <c r="BA5" s="9">
        <v>448683204.30000001</v>
      </c>
      <c r="BB5" s="9">
        <v>451010147.02999997</v>
      </c>
      <c r="BC5" s="9">
        <v>357588341.11000001</v>
      </c>
      <c r="BD5" s="9">
        <v>354405609.66000003</v>
      </c>
      <c r="BE5" s="9">
        <v>367330770.14999998</v>
      </c>
      <c r="BF5" s="9">
        <v>410974893.13999999</v>
      </c>
      <c r="BG5" s="9">
        <v>417186992.44999999</v>
      </c>
      <c r="BH5" s="9">
        <v>448205715.35000002</v>
      </c>
      <c r="BI5" s="9">
        <v>442954653.82000005</v>
      </c>
      <c r="BJ5" s="9">
        <v>415699075.60000002</v>
      </c>
      <c r="BK5" s="9">
        <v>380015928.35000002</v>
      </c>
      <c r="BL5" s="9">
        <v>346701314.90999997</v>
      </c>
      <c r="BM5" s="9">
        <v>361652701.64999998</v>
      </c>
      <c r="BN5" s="9">
        <v>367022840.24000001</v>
      </c>
      <c r="BO5" s="9">
        <v>478785679.70999998</v>
      </c>
      <c r="BP5" s="9">
        <v>491888661.15999997</v>
      </c>
      <c r="BQ5" s="9">
        <v>555867026.5</v>
      </c>
      <c r="BR5" s="9">
        <v>582983913.92000008</v>
      </c>
      <c r="BS5" s="9">
        <v>598244992.13</v>
      </c>
      <c r="BT5" s="9">
        <v>714418011.61000001</v>
      </c>
      <c r="BU5" s="9">
        <v>795097066.01999998</v>
      </c>
      <c r="BV5" s="9">
        <v>802252166.46000004</v>
      </c>
      <c r="BW5" s="9">
        <v>907781081.89999998</v>
      </c>
      <c r="BX5" s="9">
        <v>964293651.00999999</v>
      </c>
      <c r="BY5" s="9">
        <v>987066716.35000002</v>
      </c>
      <c r="BZ5" s="9">
        <v>1030658203.28</v>
      </c>
      <c r="CA5" s="9">
        <v>1057769877.41</v>
      </c>
      <c r="CB5" s="9">
        <v>1050960950.34</v>
      </c>
      <c r="CC5" s="9">
        <v>1145371032.4400001</v>
      </c>
      <c r="CD5" s="9">
        <f t="shared" ref="CD5:CQ5" si="0">CD6+CD8+CD10</f>
        <v>1153360573.0699999</v>
      </c>
      <c r="CE5" s="9">
        <f t="shared" si="0"/>
        <v>1167739387.98</v>
      </c>
      <c r="CF5" s="9">
        <f t="shared" si="0"/>
        <v>1177237654.3099999</v>
      </c>
      <c r="CG5" s="9">
        <f t="shared" si="0"/>
        <v>1194904613.8499999</v>
      </c>
      <c r="CH5" s="9">
        <f t="shared" si="0"/>
        <v>1231390180.5700002</v>
      </c>
      <c r="CI5" s="9">
        <f t="shared" si="0"/>
        <v>1249490901.96</v>
      </c>
      <c r="CJ5" s="9">
        <f t="shared" si="0"/>
        <v>1267271197.3299999</v>
      </c>
      <c r="CK5" s="9">
        <f t="shared" si="0"/>
        <v>1275339246.3899999</v>
      </c>
      <c r="CL5" s="9">
        <f t="shared" si="0"/>
        <v>1281578828.26</v>
      </c>
      <c r="CM5" s="9">
        <f t="shared" si="0"/>
        <v>1297722354.23</v>
      </c>
      <c r="CN5" s="9">
        <f t="shared" si="0"/>
        <v>1315872941.99</v>
      </c>
      <c r="CO5" s="9">
        <f t="shared" si="0"/>
        <v>1218437844.76</v>
      </c>
      <c r="CP5" s="9">
        <f t="shared" si="0"/>
        <v>1152319467.9200001</v>
      </c>
      <c r="CQ5" s="9">
        <f t="shared" si="0"/>
        <v>1158182237.55</v>
      </c>
      <c r="CR5" s="9">
        <f t="shared" ref="CR5:CS5" si="1">CR6+CR8+CR10</f>
        <v>1167867039.3</v>
      </c>
      <c r="CS5" s="9">
        <f t="shared" si="1"/>
        <v>1178965486.1499999</v>
      </c>
      <c r="CT5" s="11"/>
      <c r="CU5" s="11"/>
      <c r="CV5" s="4" t="s">
        <v>104</v>
      </c>
      <c r="CW5" s="4">
        <v>0.21100633832801771</v>
      </c>
      <c r="CX5" s="11"/>
      <c r="CY5" s="4" t="s">
        <v>104</v>
      </c>
      <c r="CZ5" s="5">
        <v>0.19909932656400645</v>
      </c>
    </row>
    <row r="6" spans="1:106" s="12" customFormat="1" x14ac:dyDescent="0.25">
      <c r="A6" s="52" t="s">
        <v>1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3648813.35</v>
      </c>
      <c r="J6" s="8">
        <v>5118967.34</v>
      </c>
      <c r="K6" s="8">
        <v>7079215.2999999998</v>
      </c>
      <c r="L6" s="8">
        <v>6964407.71</v>
      </c>
      <c r="M6" s="8">
        <v>9612709.5500000007</v>
      </c>
      <c r="N6" s="8">
        <v>9107537.25</v>
      </c>
      <c r="O6" s="8">
        <v>13959056.380000001</v>
      </c>
      <c r="P6" s="8">
        <v>13620820.5</v>
      </c>
      <c r="Q6" s="8">
        <v>13721244.550000001</v>
      </c>
      <c r="R6" s="8">
        <v>20026816.879999999</v>
      </c>
      <c r="S6" s="8">
        <v>19735288.370000001</v>
      </c>
      <c r="T6" s="8">
        <v>19667744.300000001</v>
      </c>
      <c r="U6" s="8">
        <v>21076811.170000002</v>
      </c>
      <c r="V6" s="8">
        <v>20869577.289999999</v>
      </c>
      <c r="W6" s="8">
        <v>5666656.1200000001</v>
      </c>
      <c r="X6" s="8">
        <v>1685463.76</v>
      </c>
      <c r="Y6" s="8">
        <v>9441383.4100000001</v>
      </c>
      <c r="Z6" s="8">
        <v>15839607.039999999</v>
      </c>
      <c r="AA6" s="8">
        <v>24843445.059999999</v>
      </c>
      <c r="AB6" s="8">
        <v>42580738.880000003</v>
      </c>
      <c r="AC6" s="8">
        <v>45548577.759999998</v>
      </c>
      <c r="AD6" s="8">
        <v>63076761.280000001</v>
      </c>
      <c r="AE6" s="8">
        <v>79481060.629999995</v>
      </c>
      <c r="AF6" s="8">
        <v>94235723.900000006</v>
      </c>
      <c r="AG6" s="8">
        <v>98608827.799999997</v>
      </c>
      <c r="AH6" s="8">
        <v>112365391.26000001</v>
      </c>
      <c r="AI6" s="8">
        <v>126753042.91</v>
      </c>
      <c r="AJ6" s="8">
        <v>138606380.28999999</v>
      </c>
      <c r="AK6" s="8">
        <v>148275845</v>
      </c>
      <c r="AL6" s="8">
        <v>150229467.16</v>
      </c>
      <c r="AM6" s="8">
        <v>172385561.34999999</v>
      </c>
      <c r="AN6" s="8">
        <v>180793428.46000001</v>
      </c>
      <c r="AO6" s="8">
        <v>183433065.03999999</v>
      </c>
      <c r="AP6" s="8">
        <v>198171492.06</v>
      </c>
      <c r="AQ6" s="8">
        <v>205115998.87</v>
      </c>
      <c r="AR6" s="8">
        <v>198023978.63</v>
      </c>
      <c r="AS6" s="8">
        <v>207752792.5</v>
      </c>
      <c r="AT6" s="8">
        <v>227076208.31999999</v>
      </c>
      <c r="AU6" s="8">
        <v>231045938.84</v>
      </c>
      <c r="AV6" s="8">
        <v>255892773.19999999</v>
      </c>
      <c r="AW6" s="8">
        <v>260697140.75999999</v>
      </c>
      <c r="AX6" s="8">
        <v>269788965.50999999</v>
      </c>
      <c r="AY6" s="8">
        <v>280815585.81999999</v>
      </c>
      <c r="AZ6" s="8">
        <v>267075528.06999999</v>
      </c>
      <c r="BA6" s="8">
        <v>258521089.38999999</v>
      </c>
      <c r="BB6" s="8">
        <v>257555452.09999999</v>
      </c>
      <c r="BC6" s="8">
        <v>198776174.81999999</v>
      </c>
      <c r="BD6" s="8">
        <v>197023201.44</v>
      </c>
      <c r="BE6" s="8">
        <v>216316400.97999999</v>
      </c>
      <c r="BF6" s="8">
        <v>237683521.68000001</v>
      </c>
      <c r="BG6" s="8">
        <v>240038226.24000001</v>
      </c>
      <c r="BH6" s="8">
        <v>262662258.06</v>
      </c>
      <c r="BI6" s="8">
        <v>262395139.33000001</v>
      </c>
      <c r="BJ6" s="8">
        <v>239224268.63999999</v>
      </c>
      <c r="BK6" s="8">
        <v>210112707.46000001</v>
      </c>
      <c r="BL6" s="8">
        <v>182720768.19999999</v>
      </c>
      <c r="BM6" s="8">
        <v>194637936.88</v>
      </c>
      <c r="BN6" s="8">
        <v>195832158.09999999</v>
      </c>
      <c r="BO6" s="8">
        <v>284051877.57999998</v>
      </c>
      <c r="BP6" s="8">
        <v>292399421.25</v>
      </c>
      <c r="BQ6" s="8">
        <v>327918710.27999997</v>
      </c>
      <c r="BR6" s="8">
        <v>342483244.56</v>
      </c>
      <c r="BS6" s="8">
        <v>348550548.35000002</v>
      </c>
      <c r="BT6" s="8">
        <v>425872786.86000001</v>
      </c>
      <c r="BU6" s="8">
        <v>476850923.63999999</v>
      </c>
      <c r="BV6" s="8">
        <v>476397137.10000002</v>
      </c>
      <c r="BW6" s="8">
        <v>544043984.28999996</v>
      </c>
      <c r="BX6" s="8">
        <v>577837716.20000005</v>
      </c>
      <c r="BY6" s="8">
        <v>591508902.26999998</v>
      </c>
      <c r="BZ6" s="8">
        <v>617475802.5</v>
      </c>
      <c r="CA6" s="8">
        <v>631542912</v>
      </c>
      <c r="CB6" s="8">
        <v>619146611.22000003</v>
      </c>
      <c r="CC6" s="8">
        <v>686799230.69000006</v>
      </c>
      <c r="CD6" s="8">
        <v>691101023.13</v>
      </c>
      <c r="CE6" s="8">
        <v>699696552.77999997</v>
      </c>
      <c r="CF6" s="8">
        <v>703802943.04999995</v>
      </c>
      <c r="CG6" s="8">
        <v>715414020.49000001</v>
      </c>
      <c r="CH6" s="8">
        <v>737010701.46000004</v>
      </c>
      <c r="CI6" s="8">
        <v>745318436.32000005</v>
      </c>
      <c r="CJ6" s="8">
        <v>753604144.63</v>
      </c>
      <c r="CK6" s="8">
        <v>761035689.16999996</v>
      </c>
      <c r="CL6" s="8">
        <v>765278950.42999995</v>
      </c>
      <c r="CM6" s="8">
        <v>774964931.51999998</v>
      </c>
      <c r="CN6" s="8">
        <v>783289577.33000004</v>
      </c>
      <c r="CO6" s="8">
        <v>726892717.05999994</v>
      </c>
      <c r="CP6" s="8">
        <v>689136315.74000001</v>
      </c>
      <c r="CQ6" s="8">
        <v>689291512.37</v>
      </c>
      <c r="CR6" s="8">
        <v>692887567.03999996</v>
      </c>
      <c r="CS6" s="8">
        <v>701313066.03999996</v>
      </c>
      <c r="CT6" s="11">
        <f>CS6/$CS$5</f>
        <v>0.5948546198160477</v>
      </c>
      <c r="CU6" s="11"/>
      <c r="CV6" s="2" t="s">
        <v>105</v>
      </c>
      <c r="CW6" s="2">
        <v>0.18867755700881161</v>
      </c>
      <c r="CX6" s="11"/>
      <c r="CY6" s="2" t="s">
        <v>105</v>
      </c>
      <c r="CZ6" s="3">
        <v>0.16515976600968124</v>
      </c>
    </row>
    <row r="7" spans="1:106" s="15" customFormat="1" x14ac:dyDescent="0.25">
      <c r="A7" s="53" t="s">
        <v>56</v>
      </c>
      <c r="B7" s="2">
        <f>B6/B5</f>
        <v>0</v>
      </c>
      <c r="C7" s="2">
        <f>C6/C5</f>
        <v>0</v>
      </c>
      <c r="D7" s="2">
        <f t="shared" ref="D7:BO7" si="2">D6/D5</f>
        <v>0</v>
      </c>
      <c r="E7" s="2">
        <f t="shared" si="2"/>
        <v>0</v>
      </c>
      <c r="F7" s="2">
        <f t="shared" si="2"/>
        <v>0</v>
      </c>
      <c r="G7" s="2">
        <f t="shared" si="2"/>
        <v>0</v>
      </c>
      <c r="H7" s="2">
        <f t="shared" si="2"/>
        <v>0</v>
      </c>
      <c r="I7" s="2">
        <f t="shared" si="2"/>
        <v>0.15166219808001921</v>
      </c>
      <c r="J7" s="2">
        <f t="shared" si="2"/>
        <v>0.18983512233075395</v>
      </c>
      <c r="K7" s="2">
        <f t="shared" si="2"/>
        <v>0.22692776837459144</v>
      </c>
      <c r="L7" s="2">
        <f t="shared" si="2"/>
        <v>0.17879359018408075</v>
      </c>
      <c r="M7" s="2">
        <f t="shared" si="2"/>
        <v>0.22498200316616657</v>
      </c>
      <c r="N7" s="2">
        <f t="shared" si="2"/>
        <v>0.20145838609801633</v>
      </c>
      <c r="O7" s="2">
        <f t="shared" si="2"/>
        <v>0.25902217452843923</v>
      </c>
      <c r="P7" s="2">
        <f t="shared" si="2"/>
        <v>0.21689029630881479</v>
      </c>
      <c r="Q7" s="2">
        <f t="shared" si="2"/>
        <v>0.21005937279991427</v>
      </c>
      <c r="R7" s="2">
        <f t="shared" si="2"/>
        <v>0.28458053539341704</v>
      </c>
      <c r="S7" s="2">
        <f t="shared" si="2"/>
        <v>0.26548238994823281</v>
      </c>
      <c r="T7" s="2">
        <f t="shared" si="2"/>
        <v>0.26504008588824851</v>
      </c>
      <c r="U7" s="2">
        <f t="shared" si="2"/>
        <v>0.26496957857478809</v>
      </c>
      <c r="V7" s="2">
        <f t="shared" si="2"/>
        <v>0.31287950919614899</v>
      </c>
      <c r="W7" s="2">
        <f t="shared" si="2"/>
        <v>0.12027613097898496</v>
      </c>
      <c r="X7" s="2">
        <f t="shared" si="2"/>
        <v>3.727376484784E-2</v>
      </c>
      <c r="Y7" s="2">
        <f t="shared" si="2"/>
        <v>0.15792679931386169</v>
      </c>
      <c r="Z7" s="2">
        <f t="shared" si="2"/>
        <v>0.21826530758499721</v>
      </c>
      <c r="AA7" s="2">
        <f t="shared" si="2"/>
        <v>0.27360910843825453</v>
      </c>
      <c r="AB7" s="2">
        <f t="shared" si="2"/>
        <v>0.35315961040300925</v>
      </c>
      <c r="AC7" s="2">
        <f t="shared" si="2"/>
        <v>0.31612501307311436</v>
      </c>
      <c r="AD7" s="2">
        <f t="shared" si="2"/>
        <v>0.3717732216678335</v>
      </c>
      <c r="AE7" s="2">
        <f t="shared" si="2"/>
        <v>0.41326221195349555</v>
      </c>
      <c r="AF7" s="2">
        <f t="shared" si="2"/>
        <v>0.44412702534440063</v>
      </c>
      <c r="AG7" s="2">
        <f t="shared" si="2"/>
        <v>0.44124949841678107</v>
      </c>
      <c r="AH7" s="2">
        <f t="shared" si="2"/>
        <v>0.45026303951800356</v>
      </c>
      <c r="AI7" s="2">
        <f t="shared" si="2"/>
        <v>0.46339760742544389</v>
      </c>
      <c r="AJ7" s="2">
        <f t="shared" si="2"/>
        <v>0.47470359414547042</v>
      </c>
      <c r="AK7" s="2">
        <f t="shared" si="2"/>
        <v>0.47403293539226393</v>
      </c>
      <c r="AL7" s="2">
        <f t="shared" si="2"/>
        <v>0.46573387048145393</v>
      </c>
      <c r="AM7" s="2">
        <f t="shared" si="2"/>
        <v>0.48449591126141223</v>
      </c>
      <c r="AN7" s="2">
        <f t="shared" si="2"/>
        <v>0.49384439277367498</v>
      </c>
      <c r="AO7" s="2">
        <f t="shared" si="2"/>
        <v>0.49267620850430377</v>
      </c>
      <c r="AP7" s="2">
        <f t="shared" si="2"/>
        <v>0.50117560022348406</v>
      </c>
      <c r="AQ7" s="2">
        <f t="shared" si="2"/>
        <v>0.49842777900400903</v>
      </c>
      <c r="AR7" s="2">
        <f t="shared" si="2"/>
        <v>0.48521621086094413</v>
      </c>
      <c r="AS7" s="2">
        <f t="shared" si="2"/>
        <v>0.50336536176877289</v>
      </c>
      <c r="AT7" s="2">
        <f t="shared" si="2"/>
        <v>0.51897907490953521</v>
      </c>
      <c r="AU7" s="2">
        <f t="shared" si="2"/>
        <v>0.51685114635763263</v>
      </c>
      <c r="AV7" s="2">
        <f t="shared" si="2"/>
        <v>0.56061490381055112</v>
      </c>
      <c r="AW7" s="2">
        <f t="shared" si="2"/>
        <v>0.55724547421166881</v>
      </c>
      <c r="AX7" s="2">
        <f t="shared" si="2"/>
        <v>0.56087391529600461</v>
      </c>
      <c r="AY7" s="2">
        <f t="shared" si="2"/>
        <v>0.57045303339099807</v>
      </c>
      <c r="AZ7" s="2">
        <f t="shared" si="2"/>
        <v>0.57717304375081679</v>
      </c>
      <c r="BA7" s="2">
        <f t="shared" si="2"/>
        <v>0.57617732714850356</v>
      </c>
      <c r="BB7" s="2">
        <f t="shared" si="2"/>
        <v>0.5710635421310557</v>
      </c>
      <c r="BC7" s="2">
        <f t="shared" si="2"/>
        <v>0.55587990985101277</v>
      </c>
      <c r="BD7" s="2">
        <f t="shared" si="2"/>
        <v>0.5559257417765332</v>
      </c>
      <c r="BE7" s="2">
        <f t="shared" si="2"/>
        <v>0.58888723341000515</v>
      </c>
      <c r="BF7" s="2">
        <f t="shared" si="2"/>
        <v>0.57834073479284853</v>
      </c>
      <c r="BG7" s="2">
        <f t="shared" si="2"/>
        <v>0.57537322731549134</v>
      </c>
      <c r="BH7" s="2">
        <f t="shared" si="2"/>
        <v>0.58603058610015557</v>
      </c>
      <c r="BI7" s="2">
        <f t="shared" si="2"/>
        <v>0.59237472067880659</v>
      </c>
      <c r="BJ7" s="2">
        <f t="shared" si="2"/>
        <v>0.57547462258537674</v>
      </c>
      <c r="BK7" s="2">
        <f t="shared" si="2"/>
        <v>0.55290500156741651</v>
      </c>
      <c r="BL7" s="2">
        <f t="shared" si="2"/>
        <v>0.52702646440043754</v>
      </c>
      <c r="BM7" s="2">
        <f t="shared" si="2"/>
        <v>0.53819019183870653</v>
      </c>
      <c r="BN7" s="2">
        <f t="shared" si="2"/>
        <v>0.53356940394211794</v>
      </c>
      <c r="BO7" s="2">
        <f t="shared" si="2"/>
        <v>0.59327563379098958</v>
      </c>
      <c r="BP7" s="2">
        <f t="shared" ref="BP7:CA7" si="3">BP6/BP5</f>
        <v>0.59444228813985456</v>
      </c>
      <c r="BQ7" s="2">
        <f t="shared" si="3"/>
        <v>0.58992293956475572</v>
      </c>
      <c r="BR7" s="2">
        <f t="shared" si="3"/>
        <v>0.58746602844859497</v>
      </c>
      <c r="BS7" s="2">
        <f t="shared" si="3"/>
        <v>0.58262175686421658</v>
      </c>
      <c r="BT7" s="2">
        <f t="shared" si="3"/>
        <v>0.59611149206647307</v>
      </c>
      <c r="BU7" s="2">
        <f t="shared" si="3"/>
        <v>0.59973925702802833</v>
      </c>
      <c r="BV7" s="2">
        <f t="shared" si="3"/>
        <v>0.59382468133696586</v>
      </c>
      <c r="BW7" s="2">
        <f t="shared" si="3"/>
        <v>0.5993118772108661</v>
      </c>
      <c r="BX7" s="2">
        <f t="shared" si="3"/>
        <v>0.59923418099328307</v>
      </c>
      <c r="BY7" s="2">
        <f t="shared" si="3"/>
        <v>0.59925929268215672</v>
      </c>
      <c r="BZ7" s="2">
        <f t="shared" si="3"/>
        <v>0.59910822087761495</v>
      </c>
      <c r="CA7" s="2">
        <f t="shared" si="3"/>
        <v>0.59705132986615483</v>
      </c>
      <c r="CB7" s="2">
        <f t="shared" ref="CB7:CQ7" si="4">CB6/CB5</f>
        <v>0.5891242781377346</v>
      </c>
      <c r="CC7" s="2">
        <f t="shared" si="4"/>
        <v>0.59963034792917891</v>
      </c>
      <c r="CD7" s="2">
        <f t="shared" si="4"/>
        <v>0.59920638806859539</v>
      </c>
      <c r="CE7" s="2">
        <f t="shared" si="4"/>
        <v>0.59918896286470358</v>
      </c>
      <c r="CF7" s="2">
        <f t="shared" si="4"/>
        <v>0.5978427044643857</v>
      </c>
      <c r="CG7" s="2">
        <f t="shared" si="4"/>
        <v>0.59872061099917062</v>
      </c>
      <c r="CH7" s="2">
        <f t="shared" si="4"/>
        <v>0.59851922898950194</v>
      </c>
      <c r="CI7" s="2">
        <f t="shared" si="4"/>
        <v>0.59649768969975259</v>
      </c>
      <c r="CJ7" s="2">
        <f t="shared" si="4"/>
        <v>0.59466682918207281</v>
      </c>
      <c r="CK7" s="2">
        <f t="shared" si="4"/>
        <v>0.59673196078941537</v>
      </c>
      <c r="CL7" s="2">
        <f t="shared" si="4"/>
        <v>0.59713763488822569</v>
      </c>
      <c r="CM7" s="2">
        <f t="shared" si="4"/>
        <v>0.59717313876420297</v>
      </c>
      <c r="CN7" s="2">
        <f t="shared" si="4"/>
        <v>0.59526231776255545</v>
      </c>
      <c r="CO7" s="2">
        <f t="shared" si="4"/>
        <v>0.59657759333893523</v>
      </c>
      <c r="CP7" s="2">
        <f t="shared" si="4"/>
        <v>0.5980427606451264</v>
      </c>
      <c r="CQ7" s="2">
        <f t="shared" si="4"/>
        <v>0.59514944196356889</v>
      </c>
      <c r="CR7" s="2">
        <f t="shared" ref="CR7:CS7" si="5">CR6/CR5</f>
        <v>0.59329319496447575</v>
      </c>
      <c r="CS7" s="2">
        <f t="shared" si="5"/>
        <v>0.5948546198160477</v>
      </c>
      <c r="CT7" s="11"/>
      <c r="CU7" s="11"/>
      <c r="CV7" s="4" t="s">
        <v>106</v>
      </c>
      <c r="CW7" s="4">
        <v>0.11513142399608434</v>
      </c>
      <c r="CX7" s="11"/>
      <c r="CY7" s="4" t="s">
        <v>106</v>
      </c>
      <c r="CZ7" s="5">
        <v>0.10876748499214156</v>
      </c>
      <c r="DB7" s="15" t="s">
        <v>98</v>
      </c>
    </row>
    <row r="8" spans="1:106" s="12" customFormat="1" ht="15" x14ac:dyDescent="0.25">
      <c r="A8" s="51" t="s">
        <v>2</v>
      </c>
      <c r="B8" s="9">
        <v>201381.41</v>
      </c>
      <c r="C8" s="9">
        <v>233364.88</v>
      </c>
      <c r="D8" s="9">
        <v>233364.88</v>
      </c>
      <c r="E8" s="9">
        <v>277366.28000000003</v>
      </c>
      <c r="F8" s="9">
        <v>286487.07999999996</v>
      </c>
      <c r="G8" s="9">
        <v>288752.64000000001</v>
      </c>
      <c r="H8" s="9">
        <v>476616.24</v>
      </c>
      <c r="I8" s="9">
        <v>1334403.5</v>
      </c>
      <c r="J8" s="9">
        <v>1719973.99</v>
      </c>
      <c r="K8" s="9">
        <v>2753015.51</v>
      </c>
      <c r="L8" s="9">
        <v>9246230.6699999999</v>
      </c>
      <c r="M8" s="9">
        <v>9036079.6400000006</v>
      </c>
      <c r="N8" s="9">
        <v>10180056.15</v>
      </c>
      <c r="O8" s="9">
        <v>11999686.67</v>
      </c>
      <c r="P8" s="9">
        <v>19495145.239999998</v>
      </c>
      <c r="Q8" s="9">
        <v>19346700.57</v>
      </c>
      <c r="R8" s="9">
        <v>13642288.66</v>
      </c>
      <c r="S8" s="9">
        <v>15334968.109999999</v>
      </c>
      <c r="T8" s="9">
        <v>14148570.02</v>
      </c>
      <c r="U8" s="9">
        <v>16527048.710000001</v>
      </c>
      <c r="V8" s="9">
        <v>2986198.72</v>
      </c>
      <c r="W8" s="9">
        <v>599865.65</v>
      </c>
      <c r="X8" s="9">
        <v>2753615.49</v>
      </c>
      <c r="Y8" s="9">
        <v>8462936.2400000002</v>
      </c>
      <c r="Z8" s="9">
        <v>13933606.08</v>
      </c>
      <c r="AA8" s="9">
        <v>21852782.949999999</v>
      </c>
      <c r="AB8" s="9">
        <v>31047643.82</v>
      </c>
      <c r="AC8" s="9">
        <v>49365250.590000004</v>
      </c>
      <c r="AD8" s="9">
        <v>54597909.549999997</v>
      </c>
      <c r="AE8" s="9">
        <v>56457578.990000002</v>
      </c>
      <c r="AF8" s="9">
        <v>57543250.57</v>
      </c>
      <c r="AG8" s="9">
        <v>60662169.07</v>
      </c>
      <c r="AH8" s="9">
        <v>66996160.649999999</v>
      </c>
      <c r="AI8" s="9">
        <v>72442866.859999999</v>
      </c>
      <c r="AJ8" s="9">
        <v>75838832.219999999</v>
      </c>
      <c r="AK8" s="9">
        <v>81676280.310000002</v>
      </c>
      <c r="AL8" s="9">
        <v>84583716.829999998</v>
      </c>
      <c r="AM8" s="9">
        <v>89917691.140000001</v>
      </c>
      <c r="AN8" s="9">
        <v>91187683.280000001</v>
      </c>
      <c r="AO8" s="9">
        <v>90344573.530000001</v>
      </c>
      <c r="AP8" s="9">
        <v>94406141.719999999</v>
      </c>
      <c r="AQ8" s="9">
        <v>98336544.640000001</v>
      </c>
      <c r="AR8" s="9">
        <v>97610761.689999998</v>
      </c>
      <c r="AS8" s="9">
        <v>87005096.290000007</v>
      </c>
      <c r="AT8" s="9">
        <v>91023269.540000007</v>
      </c>
      <c r="AU8" s="9">
        <v>88566186.489999995</v>
      </c>
      <c r="AV8" s="9">
        <v>97872317.450000003</v>
      </c>
      <c r="AW8" s="9">
        <v>99415801.599999994</v>
      </c>
      <c r="AX8" s="9">
        <v>100127569.77</v>
      </c>
      <c r="AY8" s="9">
        <v>102970198.14</v>
      </c>
      <c r="AZ8" s="9">
        <v>89573319.359999999</v>
      </c>
      <c r="BA8" s="9">
        <v>80538822.530000001</v>
      </c>
      <c r="BB8" s="9">
        <v>80564931.390000001</v>
      </c>
      <c r="BC8" s="9">
        <v>62994383.450000003</v>
      </c>
      <c r="BD8" s="9">
        <v>58805649.020000003</v>
      </c>
      <c r="BE8" s="9">
        <v>61880867.450000003</v>
      </c>
      <c r="BF8" s="9">
        <v>78970145.480000004</v>
      </c>
      <c r="BG8" s="9">
        <v>79819918.379999995</v>
      </c>
      <c r="BH8" s="9">
        <v>83960209.200000003</v>
      </c>
      <c r="BI8" s="9">
        <v>81739897.75</v>
      </c>
      <c r="BJ8" s="9">
        <v>74583673.560000002</v>
      </c>
      <c r="BK8" s="9">
        <v>64801096.719999999</v>
      </c>
      <c r="BL8" s="9">
        <v>55610440.75</v>
      </c>
      <c r="BM8" s="9">
        <v>55175258.780000001</v>
      </c>
      <c r="BN8" s="9">
        <v>55820231.359999999</v>
      </c>
      <c r="BO8" s="9">
        <v>75410693.959999993</v>
      </c>
      <c r="BP8" s="9">
        <v>76922842.329999998</v>
      </c>
      <c r="BQ8" s="9">
        <v>102104688.09999999</v>
      </c>
      <c r="BR8" s="9">
        <v>111315122.23</v>
      </c>
      <c r="BS8" s="9">
        <v>117097450</v>
      </c>
      <c r="BT8" s="9">
        <v>143808587.22</v>
      </c>
      <c r="BU8" s="9">
        <v>158737779.46000001</v>
      </c>
      <c r="BV8" s="9">
        <v>162411075.34</v>
      </c>
      <c r="BW8" s="9">
        <v>181811773.59</v>
      </c>
      <c r="BX8" s="9">
        <v>192894053.87</v>
      </c>
      <c r="BY8" s="9">
        <v>197247908.33000001</v>
      </c>
      <c r="BZ8" s="9">
        <v>206321166.06999999</v>
      </c>
      <c r="CA8" s="9">
        <v>211820745.91999999</v>
      </c>
      <c r="CB8" s="9">
        <v>211891471.93000001</v>
      </c>
      <c r="CC8" s="9">
        <v>229176714.91</v>
      </c>
      <c r="CD8" s="9">
        <v>230525022.93000001</v>
      </c>
      <c r="CE8" s="9">
        <v>233319332</v>
      </c>
      <c r="CF8" s="9">
        <v>236093632.52000001</v>
      </c>
      <c r="CG8" s="9">
        <v>239013202.88</v>
      </c>
      <c r="CH8" s="9">
        <v>246506816.19</v>
      </c>
      <c r="CI8" s="9">
        <v>250394250.31</v>
      </c>
      <c r="CJ8" s="9">
        <v>253064694.91999999</v>
      </c>
      <c r="CK8" s="9">
        <v>254914069.09</v>
      </c>
      <c r="CL8" s="9">
        <v>257300588.12</v>
      </c>
      <c r="CM8" s="9">
        <v>260341531.72999999</v>
      </c>
      <c r="CN8" s="9">
        <v>262797979.24000001</v>
      </c>
      <c r="CO8" s="9">
        <v>224651604.71000001</v>
      </c>
      <c r="CP8" s="9">
        <v>229798786.68000001</v>
      </c>
      <c r="CQ8" s="9">
        <v>232729018.75</v>
      </c>
      <c r="CR8" s="9">
        <v>234905557.28</v>
      </c>
      <c r="CS8" s="9">
        <v>232538134.52000001</v>
      </c>
      <c r="CT8" s="11">
        <f>CS8/$CS$5</f>
        <v>0.19723913655807745</v>
      </c>
      <c r="CU8" s="11"/>
      <c r="CV8" s="2" t="s">
        <v>107</v>
      </c>
      <c r="CW8" s="2">
        <v>0.10679295086149426</v>
      </c>
      <c r="CX8" s="11"/>
      <c r="CY8" s="2" t="s">
        <v>107</v>
      </c>
      <c r="CZ8" s="3">
        <v>9.0368160989072077E-2</v>
      </c>
      <c r="DA8" s="16"/>
    </row>
    <row r="9" spans="1:106" s="15" customFormat="1" ht="15" x14ac:dyDescent="0.25">
      <c r="A9" s="54" t="s">
        <v>55</v>
      </c>
      <c r="B9" s="4">
        <f>B8/B5</f>
        <v>3.326985775940159E-2</v>
      </c>
      <c r="C9" s="4">
        <f>C8/C5</f>
        <v>2.5573331926171981E-2</v>
      </c>
      <c r="D9" s="4">
        <f t="shared" ref="D9:BO9" si="6">D8/D5</f>
        <v>2.0038808132451066E-2</v>
      </c>
      <c r="E9" s="4">
        <f t="shared" si="6"/>
        <v>2.3368358459712059E-2</v>
      </c>
      <c r="F9" s="4">
        <f t="shared" si="6"/>
        <v>2.2384757230918907E-2</v>
      </c>
      <c r="G9" s="4">
        <f t="shared" si="6"/>
        <v>2.004540651605834E-2</v>
      </c>
      <c r="H9" s="4">
        <f t="shared" si="6"/>
        <v>2.5349293274721896E-2</v>
      </c>
      <c r="I9" s="4">
        <f t="shared" si="6"/>
        <v>5.5464214944201215E-2</v>
      </c>
      <c r="J9" s="4">
        <f t="shared" si="6"/>
        <v>6.3784636843837519E-2</v>
      </c>
      <c r="K9" s="4">
        <f t="shared" si="6"/>
        <v>8.8249281807397176E-2</v>
      </c>
      <c r="L9" s="4">
        <f t="shared" si="6"/>
        <v>0.23737363549031196</v>
      </c>
      <c r="M9" s="4">
        <f t="shared" si="6"/>
        <v>0.21148618790590767</v>
      </c>
      <c r="N9" s="4">
        <f t="shared" si="6"/>
        <v>0.22518246437764344</v>
      </c>
      <c r="O9" s="4">
        <f t="shared" si="6"/>
        <v>0.22266440154053779</v>
      </c>
      <c r="P9" s="4">
        <f t="shared" si="6"/>
        <v>0.3104297444993846</v>
      </c>
      <c r="Q9" s="4">
        <f t="shared" si="6"/>
        <v>0.29617982338795529</v>
      </c>
      <c r="R9" s="4">
        <f t="shared" si="6"/>
        <v>0.19385655913853558</v>
      </c>
      <c r="S9" s="4">
        <f t="shared" si="6"/>
        <v>0.20628854807165578</v>
      </c>
      <c r="T9" s="4">
        <f t="shared" si="6"/>
        <v>0.19066437696653896</v>
      </c>
      <c r="U9" s="4">
        <f t="shared" si="6"/>
        <v>0.20777171159586258</v>
      </c>
      <c r="V9" s="4">
        <f t="shared" si="6"/>
        <v>4.4769492783328355E-2</v>
      </c>
      <c r="W9" s="4">
        <f t="shared" si="6"/>
        <v>1.2732291842193866E-2</v>
      </c>
      <c r="X9" s="4">
        <f t="shared" si="6"/>
        <v>6.0895771651376066E-2</v>
      </c>
      <c r="Y9" s="4">
        <f t="shared" si="6"/>
        <v>0.14156023276894836</v>
      </c>
      <c r="Z9" s="4">
        <f t="shared" si="6"/>
        <v>0.19200115313084101</v>
      </c>
      <c r="AA9" s="4">
        <f t="shared" si="6"/>
        <v>0.24067195372477015</v>
      </c>
      <c r="AB9" s="4">
        <f t="shared" si="6"/>
        <v>0.25750548449389887</v>
      </c>
      <c r="AC9" s="4">
        <f t="shared" si="6"/>
        <v>0.34261422102680644</v>
      </c>
      <c r="AD9" s="4">
        <f t="shared" si="6"/>
        <v>0.32179903212894434</v>
      </c>
      <c r="AE9" s="4">
        <f t="shared" si="6"/>
        <v>0.29355149251921347</v>
      </c>
      <c r="AF9" s="4">
        <f t="shared" si="6"/>
        <v>0.27119771193588277</v>
      </c>
      <c r="AG9" s="4">
        <f t="shared" si="6"/>
        <v>0.27144782340685597</v>
      </c>
      <c r="AH9" s="4">
        <f t="shared" si="6"/>
        <v>0.2684625096040934</v>
      </c>
      <c r="AI9" s="4">
        <f t="shared" si="6"/>
        <v>0.26484453869718921</v>
      </c>
      <c r="AJ9" s="4">
        <f t="shared" si="6"/>
        <v>0.25973527448957312</v>
      </c>
      <c r="AK9" s="4">
        <f t="shared" si="6"/>
        <v>0.26111634641010251</v>
      </c>
      <c r="AL9" s="4">
        <f t="shared" si="6"/>
        <v>0.26222220289836773</v>
      </c>
      <c r="AM9" s="4">
        <f t="shared" si="6"/>
        <v>0.25271695243052045</v>
      </c>
      <c r="AN9" s="4">
        <f t="shared" si="6"/>
        <v>0.24908275959716702</v>
      </c>
      <c r="AO9" s="4">
        <f t="shared" si="6"/>
        <v>0.2426532094199732</v>
      </c>
      <c r="AP9" s="4">
        <f t="shared" si="6"/>
        <v>0.23875308324861938</v>
      </c>
      <c r="AQ9" s="4">
        <f t="shared" si="6"/>
        <v>0.23895583869548881</v>
      </c>
      <c r="AR9" s="4">
        <f t="shared" si="6"/>
        <v>0.23917469113660744</v>
      </c>
      <c r="AS9" s="4">
        <f t="shared" si="6"/>
        <v>0.21080511719110959</v>
      </c>
      <c r="AT9" s="4">
        <f t="shared" si="6"/>
        <v>0.20803223979563795</v>
      </c>
      <c r="AU9" s="4">
        <f t="shared" si="6"/>
        <v>0.19812308861909955</v>
      </c>
      <c r="AV9" s="4">
        <f t="shared" si="6"/>
        <v>0.21442059166736749</v>
      </c>
      <c r="AW9" s="4">
        <f t="shared" si="6"/>
        <v>0.21250331071995138</v>
      </c>
      <c r="AX9" s="4">
        <f t="shared" si="6"/>
        <v>0.20815878062252396</v>
      </c>
      <c r="AY9" s="4">
        <f t="shared" si="6"/>
        <v>0.20917521976677833</v>
      </c>
      <c r="AZ9" s="4">
        <f t="shared" si="6"/>
        <v>0.19357559918527942</v>
      </c>
      <c r="BA9" s="4">
        <f t="shared" si="6"/>
        <v>0.17950041757335289</v>
      </c>
      <c r="BB9" s="4">
        <f t="shared" si="6"/>
        <v>0.1786321924695877</v>
      </c>
      <c r="BC9" s="4">
        <f t="shared" si="6"/>
        <v>0.17616453392875553</v>
      </c>
      <c r="BD9" s="4">
        <f t="shared" si="6"/>
        <v>0.16592753448912775</v>
      </c>
      <c r="BE9" s="4">
        <f t="shared" si="6"/>
        <v>0.16846088723994146</v>
      </c>
      <c r="BF9" s="4">
        <f t="shared" si="6"/>
        <v>0.19215321129872173</v>
      </c>
      <c r="BG9" s="4">
        <f t="shared" si="6"/>
        <v>0.19132887607843249</v>
      </c>
      <c r="BH9" s="4">
        <f t="shared" si="6"/>
        <v>0.18732516414797654</v>
      </c>
      <c r="BI9" s="4">
        <f t="shared" si="6"/>
        <v>0.18453333099693764</v>
      </c>
      <c r="BJ9" s="4">
        <f t="shared" si="6"/>
        <v>0.17941746310681475</v>
      </c>
      <c r="BK9" s="4">
        <f t="shared" si="6"/>
        <v>0.17052205417115379</v>
      </c>
      <c r="BL9" s="4">
        <f t="shared" si="6"/>
        <v>0.16039870158679925</v>
      </c>
      <c r="BM9" s="4">
        <f t="shared" si="6"/>
        <v>0.15256421016148658</v>
      </c>
      <c r="BN9" s="4">
        <f t="shared" si="6"/>
        <v>0.1520892577788853</v>
      </c>
      <c r="BO9" s="4">
        <f t="shared" si="6"/>
        <v>0.15750407156219914</v>
      </c>
      <c r="BP9" s="4">
        <f t="shared" ref="BP9:CA9" si="7">BP8/BP5</f>
        <v>0.1563826296556545</v>
      </c>
      <c r="BQ9" s="4">
        <f t="shared" si="7"/>
        <v>0.18368545575170933</v>
      </c>
      <c r="BR9" s="4">
        <f t="shared" si="7"/>
        <v>0.19094029796039144</v>
      </c>
      <c r="BS9" s="4">
        <f t="shared" si="7"/>
        <v>0.19573494394509608</v>
      </c>
      <c r="BT9" s="4">
        <f t="shared" si="7"/>
        <v>0.20129473905048315</v>
      </c>
      <c r="BU9" s="4">
        <f t="shared" si="7"/>
        <v>0.19964578696609994</v>
      </c>
      <c r="BV9" s="4">
        <f t="shared" si="7"/>
        <v>0.20244392240989698</v>
      </c>
      <c r="BW9" s="4">
        <f t="shared" si="7"/>
        <v>0.20028151854571052</v>
      </c>
      <c r="BX9" s="4">
        <f t="shared" si="7"/>
        <v>0.20003663165049673</v>
      </c>
      <c r="BY9" s="4">
        <f t="shared" si="7"/>
        <v>0.19983239740813899</v>
      </c>
      <c r="BZ9" s="4">
        <f t="shared" si="7"/>
        <v>0.20018388774609938</v>
      </c>
      <c r="CA9" s="4">
        <f t="shared" si="7"/>
        <v>0.20025220082713377</v>
      </c>
      <c r="CB9" s="4">
        <f t="shared" ref="CB9:CQ9" si="8">CB8/CB5</f>
        <v>0.20161688392080626</v>
      </c>
      <c r="CC9" s="4">
        <f t="shared" si="8"/>
        <v>0.20008949800466108</v>
      </c>
      <c r="CD9" s="4">
        <f t="shared" si="8"/>
        <v>0.19987246686991522</v>
      </c>
      <c r="CE9" s="4">
        <f t="shared" si="8"/>
        <v>0.19980428373115397</v>
      </c>
      <c r="CF9" s="4">
        <f t="shared" si="8"/>
        <v>0.20054882856968986</v>
      </c>
      <c r="CG9" s="4">
        <f t="shared" si="8"/>
        <v>0.20002701480070112</v>
      </c>
      <c r="CH9" s="4">
        <f t="shared" si="8"/>
        <v>0.20018579007662224</v>
      </c>
      <c r="CI9" s="4">
        <f t="shared" si="8"/>
        <v>0.20039701763111828</v>
      </c>
      <c r="CJ9" s="4">
        <f t="shared" si="8"/>
        <v>0.19969261153664605</v>
      </c>
      <c r="CK9" s="4">
        <f t="shared" si="8"/>
        <v>0.19987942017119345</v>
      </c>
      <c r="CL9" s="4">
        <f t="shared" si="8"/>
        <v>0.2007684447076401</v>
      </c>
      <c r="CM9" s="4">
        <f t="shared" si="8"/>
        <v>0.20061419985669657</v>
      </c>
      <c r="CN9" s="4">
        <f t="shared" si="8"/>
        <v>0.19971379519558291</v>
      </c>
      <c r="CO9" s="4">
        <f t="shared" si="8"/>
        <v>0.1843767457454922</v>
      </c>
      <c r="CP9" s="4">
        <f t="shared" si="8"/>
        <v>0.1994228103208214</v>
      </c>
      <c r="CQ9" s="4">
        <f t="shared" si="8"/>
        <v>0.20094335002262789</v>
      </c>
      <c r="CR9" s="4">
        <f t="shared" ref="CR9:CS9" si="9">CR8/CR5</f>
        <v>0.20114066873639869</v>
      </c>
      <c r="CS9" s="4">
        <f t="shared" si="9"/>
        <v>0.19723913655807745</v>
      </c>
      <c r="CT9" s="11"/>
      <c r="CU9" s="11"/>
      <c r="CV9" s="4" t="s">
        <v>108</v>
      </c>
      <c r="CW9" s="4">
        <v>5.6167010939877006E-2</v>
      </c>
      <c r="CX9" s="11"/>
      <c r="CY9" s="4" t="s">
        <v>108</v>
      </c>
      <c r="CZ9" s="5">
        <v>6.6919206544010901E-2</v>
      </c>
      <c r="DA9" s="17"/>
    </row>
    <row r="10" spans="1:106" s="12" customFormat="1" ht="15" x14ac:dyDescent="0.25">
      <c r="A10" s="55" t="s">
        <v>3</v>
      </c>
      <c r="B10" s="8">
        <v>5851587.3600000003</v>
      </c>
      <c r="C10" s="8">
        <v>8891956.7899999991</v>
      </c>
      <c r="D10" s="8">
        <v>11412281.83</v>
      </c>
      <c r="E10" s="8">
        <v>11591943.26</v>
      </c>
      <c r="F10" s="8">
        <v>12511823.709999999</v>
      </c>
      <c r="G10" s="8">
        <v>14116175.479999999</v>
      </c>
      <c r="H10" s="8">
        <v>18325337.52</v>
      </c>
      <c r="I10" s="8">
        <v>19075602</v>
      </c>
      <c r="J10" s="8">
        <v>20126391.940000001</v>
      </c>
      <c r="K10" s="8">
        <v>21363666.239999998</v>
      </c>
      <c r="L10" s="8">
        <v>22741584.140000001</v>
      </c>
      <c r="M10" s="8">
        <v>24077781.890000001</v>
      </c>
      <c r="N10" s="8">
        <v>25920439.02</v>
      </c>
      <c r="O10" s="8">
        <v>27932613.57</v>
      </c>
      <c r="P10" s="8">
        <v>29684540.93</v>
      </c>
      <c r="Q10" s="8">
        <v>32252846.649999999</v>
      </c>
      <c r="R10" s="8">
        <v>36704002.909999996</v>
      </c>
      <c r="S10" s="8">
        <v>39267210.399999999</v>
      </c>
      <c r="T10" s="8">
        <v>40390363.640000001</v>
      </c>
      <c r="U10" s="8">
        <v>41940408.119999997</v>
      </c>
      <c r="V10" s="8">
        <v>42845866.880000003</v>
      </c>
      <c r="W10" s="8">
        <v>40847199.579999998</v>
      </c>
      <c r="X10" s="8">
        <v>40779421.399999999</v>
      </c>
      <c r="Y10" s="8">
        <v>41878968.880000003</v>
      </c>
      <c r="Z10" s="8">
        <v>42797216.030000001</v>
      </c>
      <c r="AA10" s="8">
        <v>44102814.469999999</v>
      </c>
      <c r="AB10" s="8">
        <v>46942423.32</v>
      </c>
      <c r="AC10" s="8">
        <v>49170239.270000003</v>
      </c>
      <c r="AD10" s="8">
        <v>51989946.210000001</v>
      </c>
      <c r="AE10" s="8">
        <v>56387342.119999997</v>
      </c>
      <c r="AF10" s="8">
        <v>60402943.140000001</v>
      </c>
      <c r="AG10" s="8">
        <v>64205354.159999996</v>
      </c>
      <c r="AH10" s="8">
        <v>70193444.609999999</v>
      </c>
      <c r="AI10" s="8">
        <v>74333864.400000006</v>
      </c>
      <c r="AJ10" s="8">
        <v>77539895.670000002</v>
      </c>
      <c r="AK10" s="8">
        <v>82844378.75</v>
      </c>
      <c r="AL10" s="8">
        <v>87751861.590000004</v>
      </c>
      <c r="AM10" s="8">
        <v>93500702.390000001</v>
      </c>
      <c r="AN10" s="8">
        <v>94112805.909999996</v>
      </c>
      <c r="AO10" s="8">
        <v>98542075.420000002</v>
      </c>
      <c r="AP10" s="8">
        <v>102835654.44</v>
      </c>
      <c r="AQ10" s="8">
        <v>108073473.92</v>
      </c>
      <c r="AR10" s="8">
        <v>112480187</v>
      </c>
      <c r="AS10" s="8">
        <v>117969740.64</v>
      </c>
      <c r="AT10" s="8">
        <v>119444576.03</v>
      </c>
      <c r="AU10" s="8">
        <v>127413948.75</v>
      </c>
      <c r="AV10" s="8">
        <v>102685088.36</v>
      </c>
      <c r="AW10" s="8">
        <v>107718835.23999999</v>
      </c>
      <c r="AX10" s="8">
        <v>111098819.78</v>
      </c>
      <c r="AY10" s="8">
        <v>108481886.44</v>
      </c>
      <c r="AZ10" s="8">
        <v>106081577.98</v>
      </c>
      <c r="BA10" s="8">
        <v>109623292.38</v>
      </c>
      <c r="BB10" s="8">
        <v>112889763.54000001</v>
      </c>
      <c r="BC10" s="8">
        <v>95817782.840000004</v>
      </c>
      <c r="BD10" s="8">
        <v>98576759.200000003</v>
      </c>
      <c r="BE10" s="8">
        <v>89133501.719999999</v>
      </c>
      <c r="BF10" s="8">
        <v>94321225.980000004</v>
      </c>
      <c r="BG10" s="8">
        <v>97328847.829999998</v>
      </c>
      <c r="BH10" s="8">
        <v>101583248.09</v>
      </c>
      <c r="BI10" s="8">
        <v>98819616.739999995</v>
      </c>
      <c r="BJ10" s="8">
        <v>101891133.40000001</v>
      </c>
      <c r="BK10" s="8">
        <v>105102124.17</v>
      </c>
      <c r="BL10" s="8">
        <v>108370105.95999999</v>
      </c>
      <c r="BM10" s="8">
        <v>111839505.98999999</v>
      </c>
      <c r="BN10" s="8">
        <v>115370450.78</v>
      </c>
      <c r="BO10" s="8">
        <v>119323108.17</v>
      </c>
      <c r="BP10" s="8">
        <v>122566397.58</v>
      </c>
      <c r="BQ10" s="8">
        <v>125843628.12</v>
      </c>
      <c r="BR10" s="8">
        <v>129185547.13</v>
      </c>
      <c r="BS10" s="8">
        <v>132596993.78</v>
      </c>
      <c r="BT10" s="8">
        <v>144736637.53</v>
      </c>
      <c r="BU10" s="8">
        <v>159508362.91999999</v>
      </c>
      <c r="BV10" s="8">
        <v>163443954.02000001</v>
      </c>
      <c r="BW10" s="8">
        <v>181925324.02000001</v>
      </c>
      <c r="BX10" s="8">
        <v>193561880.94</v>
      </c>
      <c r="BY10" s="8">
        <v>198309905.75</v>
      </c>
      <c r="BZ10" s="8">
        <v>206861234.71000001</v>
      </c>
      <c r="CA10" s="8">
        <v>214406219.49000001</v>
      </c>
      <c r="CB10" s="8">
        <v>219922867.19</v>
      </c>
      <c r="CC10" s="8">
        <v>229395086.84</v>
      </c>
      <c r="CD10" s="8">
        <v>231734527.00999999</v>
      </c>
      <c r="CE10" s="8">
        <v>234723503.19999999</v>
      </c>
      <c r="CF10" s="8">
        <v>237341078.74000001</v>
      </c>
      <c r="CG10" s="8">
        <v>240477390.47999999</v>
      </c>
      <c r="CH10" s="8">
        <v>247872662.91999999</v>
      </c>
      <c r="CI10" s="8">
        <v>253778215.33000001</v>
      </c>
      <c r="CJ10" s="8">
        <v>260602357.78</v>
      </c>
      <c r="CK10" s="8">
        <v>259389488.13</v>
      </c>
      <c r="CL10" s="8">
        <v>258999289.71000001</v>
      </c>
      <c r="CM10" s="8">
        <v>262415890.97999999</v>
      </c>
      <c r="CN10" s="8">
        <v>269785385.42000002</v>
      </c>
      <c r="CO10" s="8">
        <v>266893522.99000001</v>
      </c>
      <c r="CP10" s="8">
        <v>233384365.5</v>
      </c>
      <c r="CQ10" s="8">
        <v>236161706.43000001</v>
      </c>
      <c r="CR10" s="8">
        <v>240073914.97999999</v>
      </c>
      <c r="CS10" s="8">
        <v>245114285.59</v>
      </c>
      <c r="CT10" s="11">
        <f>CS10/$CS$5</f>
        <v>0.20790624362587498</v>
      </c>
      <c r="CU10" s="11"/>
      <c r="CV10" s="2" t="s">
        <v>109</v>
      </c>
      <c r="CW10" s="2">
        <v>5.1444522247421853E-2</v>
      </c>
      <c r="CX10" s="11"/>
      <c r="CY10" s="2" t="s">
        <v>111</v>
      </c>
      <c r="CZ10" s="3">
        <v>4.9380728335152245E-2</v>
      </c>
      <c r="DA10" s="16"/>
    </row>
    <row r="11" spans="1:106" s="15" customFormat="1" ht="15" x14ac:dyDescent="0.25">
      <c r="A11" s="53" t="s">
        <v>54</v>
      </c>
      <c r="B11" s="2">
        <f>B10/B5</f>
        <v>0.9667301422405985</v>
      </c>
      <c r="C11" s="2">
        <f>C10/C5</f>
        <v>0.97442666807382794</v>
      </c>
      <c r="D11" s="2">
        <f t="shared" ref="D11:BO11" si="10">D10/D5</f>
        <v>0.97996119186754882</v>
      </c>
      <c r="E11" s="2">
        <f t="shared" si="10"/>
        <v>0.97663164154028803</v>
      </c>
      <c r="F11" s="2">
        <f t="shared" si="10"/>
        <v>0.97761524276908107</v>
      </c>
      <c r="G11" s="2">
        <f t="shared" si="10"/>
        <v>0.97995459348394165</v>
      </c>
      <c r="H11" s="2">
        <f t="shared" si="10"/>
        <v>0.9746507067252782</v>
      </c>
      <c r="I11" s="2">
        <f t="shared" si="10"/>
        <v>0.79287358697577948</v>
      </c>
      <c r="J11" s="2">
        <f t="shared" si="10"/>
        <v>0.74638024082540844</v>
      </c>
      <c r="K11" s="2">
        <f t="shared" si="10"/>
        <v>0.68482294981801139</v>
      </c>
      <c r="L11" s="2">
        <f t="shared" si="10"/>
        <v>0.58383277432560743</v>
      </c>
      <c r="M11" s="2">
        <f t="shared" si="10"/>
        <v>0.56353180892792587</v>
      </c>
      <c r="N11" s="2">
        <f t="shared" si="10"/>
        <v>0.57335914952434019</v>
      </c>
      <c r="O11" s="2">
        <f t="shared" si="10"/>
        <v>0.51831342393102287</v>
      </c>
      <c r="P11" s="2">
        <f t="shared" si="10"/>
        <v>0.47267995919180056</v>
      </c>
      <c r="Q11" s="2">
        <f t="shared" si="10"/>
        <v>0.49376080381213056</v>
      </c>
      <c r="R11" s="2">
        <f t="shared" si="10"/>
        <v>0.52156290546804751</v>
      </c>
      <c r="S11" s="2">
        <f t="shared" si="10"/>
        <v>0.52822906198011144</v>
      </c>
      <c r="T11" s="2">
        <f t="shared" si="10"/>
        <v>0.54429553714521239</v>
      </c>
      <c r="U11" s="2">
        <f t="shared" si="10"/>
        <v>0.5272587098293493</v>
      </c>
      <c r="V11" s="2">
        <f t="shared" si="10"/>
        <v>0.64235099802052276</v>
      </c>
      <c r="W11" s="2">
        <f t="shared" si="10"/>
        <v>0.86699157717882114</v>
      </c>
      <c r="X11" s="2">
        <f t="shared" si="10"/>
        <v>0.90183046350078389</v>
      </c>
      <c r="Y11" s="2">
        <f t="shared" si="10"/>
        <v>0.70051296791718998</v>
      </c>
      <c r="Z11" s="2">
        <f t="shared" si="10"/>
        <v>0.58973353928416172</v>
      </c>
      <c r="AA11" s="2">
        <f t="shared" si="10"/>
        <v>0.48571893783697528</v>
      </c>
      <c r="AB11" s="2">
        <f t="shared" si="10"/>
        <v>0.38933490510309188</v>
      </c>
      <c r="AC11" s="2">
        <f t="shared" si="10"/>
        <v>0.3412607659000792</v>
      </c>
      <c r="AD11" s="2">
        <f t="shared" si="10"/>
        <v>0.30642774620322216</v>
      </c>
      <c r="AE11" s="2">
        <f t="shared" si="10"/>
        <v>0.29318629552729092</v>
      </c>
      <c r="AF11" s="2">
        <f t="shared" si="10"/>
        <v>0.28467526271971655</v>
      </c>
      <c r="AG11" s="2">
        <f t="shared" si="10"/>
        <v>0.2873026781763629</v>
      </c>
      <c r="AH11" s="2">
        <f t="shared" si="10"/>
        <v>0.28127445087790298</v>
      </c>
      <c r="AI11" s="2">
        <f t="shared" si="10"/>
        <v>0.27175785387736678</v>
      </c>
      <c r="AJ11" s="2">
        <f t="shared" si="10"/>
        <v>0.26556113136495646</v>
      </c>
      <c r="AK11" s="2">
        <f t="shared" si="10"/>
        <v>0.26485071819763356</v>
      </c>
      <c r="AL11" s="2">
        <f t="shared" si="10"/>
        <v>0.27204392662017834</v>
      </c>
      <c r="AM11" s="2">
        <f t="shared" si="10"/>
        <v>0.26278713630806733</v>
      </c>
      <c r="AN11" s="2">
        <f t="shared" si="10"/>
        <v>0.25707284762915811</v>
      </c>
      <c r="AO11" s="2">
        <f t="shared" si="10"/>
        <v>0.26467058207572297</v>
      </c>
      <c r="AP11" s="2">
        <f t="shared" si="10"/>
        <v>0.2600713165278965</v>
      </c>
      <c r="AQ11" s="2">
        <f t="shared" si="10"/>
        <v>0.26261638230050216</v>
      </c>
      <c r="AR11" s="2">
        <f t="shared" si="10"/>
        <v>0.27560909800244843</v>
      </c>
      <c r="AS11" s="2">
        <f t="shared" si="10"/>
        <v>0.2858295210401175</v>
      </c>
      <c r="AT11" s="2">
        <f t="shared" si="10"/>
        <v>0.27298868529482695</v>
      </c>
      <c r="AU11" s="2">
        <f t="shared" si="10"/>
        <v>0.28502576502326782</v>
      </c>
      <c r="AV11" s="2">
        <f t="shared" si="10"/>
        <v>0.22496450452208139</v>
      </c>
      <c r="AW11" s="2">
        <f t="shared" si="10"/>
        <v>0.23025121506837973</v>
      </c>
      <c r="AX11" s="2">
        <f t="shared" si="10"/>
        <v>0.23096730408147154</v>
      </c>
      <c r="AY11" s="2">
        <f t="shared" si="10"/>
        <v>0.22037174684222366</v>
      </c>
      <c r="AZ11" s="2">
        <f t="shared" si="10"/>
        <v>0.22925135706390376</v>
      </c>
      <c r="BA11" s="2">
        <f t="shared" si="10"/>
        <v>0.24432225527814344</v>
      </c>
      <c r="BB11" s="2">
        <f t="shared" si="10"/>
        <v>0.25030426539935674</v>
      </c>
      <c r="BC11" s="2">
        <f t="shared" si="10"/>
        <v>0.26795555622023171</v>
      </c>
      <c r="BD11" s="2">
        <f t="shared" si="10"/>
        <v>0.27814672373433896</v>
      </c>
      <c r="BE11" s="2">
        <f t="shared" si="10"/>
        <v>0.24265187935005342</v>
      </c>
      <c r="BF11" s="2">
        <f t="shared" si="10"/>
        <v>0.22950605390842979</v>
      </c>
      <c r="BG11" s="2">
        <f t="shared" si="10"/>
        <v>0.23329789660607622</v>
      </c>
      <c r="BH11" s="2">
        <f t="shared" si="10"/>
        <v>0.22664424975186787</v>
      </c>
      <c r="BI11" s="2">
        <f t="shared" si="10"/>
        <v>0.22309194832425563</v>
      </c>
      <c r="BJ11" s="2">
        <f t="shared" si="10"/>
        <v>0.24510791430780848</v>
      </c>
      <c r="BK11" s="2">
        <f t="shared" si="10"/>
        <v>0.27657294426142964</v>
      </c>
      <c r="BL11" s="2">
        <f t="shared" si="10"/>
        <v>0.31257483401276326</v>
      </c>
      <c r="BM11" s="2">
        <f t="shared" si="10"/>
        <v>0.30924559799980689</v>
      </c>
      <c r="BN11" s="2">
        <f t="shared" si="10"/>
        <v>0.31434133827899668</v>
      </c>
      <c r="BO11" s="2">
        <f t="shared" si="10"/>
        <v>0.24922029464681128</v>
      </c>
      <c r="BP11" s="2">
        <f t="shared" ref="BP11:CA11" si="11">BP10/BP5</f>
        <v>0.24917508220449097</v>
      </c>
      <c r="BQ11" s="2">
        <f t="shared" si="11"/>
        <v>0.22639160468353486</v>
      </c>
      <c r="BR11" s="2">
        <f t="shared" si="11"/>
        <v>0.22159367359101348</v>
      </c>
      <c r="BS11" s="2">
        <f t="shared" si="11"/>
        <v>0.22164329919068737</v>
      </c>
      <c r="BT11" s="2">
        <f t="shared" si="11"/>
        <v>0.20259376888304373</v>
      </c>
      <c r="BU11" s="2">
        <f t="shared" si="11"/>
        <v>0.20061495600587173</v>
      </c>
      <c r="BV11" s="2">
        <f t="shared" si="11"/>
        <v>0.20373139625313716</v>
      </c>
      <c r="BW11" s="2">
        <f t="shared" si="11"/>
        <v>0.20040660424342338</v>
      </c>
      <c r="BX11" s="2">
        <f t="shared" si="11"/>
        <v>0.20072918735622031</v>
      </c>
      <c r="BY11" s="2">
        <f t="shared" si="11"/>
        <v>0.20090830990970432</v>
      </c>
      <c r="BZ11" s="2">
        <f t="shared" si="11"/>
        <v>0.2007078913762857</v>
      </c>
      <c r="CA11" s="2">
        <f t="shared" si="11"/>
        <v>0.20269646930671148</v>
      </c>
      <c r="CB11" s="2">
        <f t="shared" ref="CB11:CQ11" si="12">CB10/CB5</f>
        <v>0.20925883794145919</v>
      </c>
      <c r="CC11" s="2">
        <f t="shared" si="12"/>
        <v>0.20028015406616004</v>
      </c>
      <c r="CD11" s="2">
        <f t="shared" si="12"/>
        <v>0.20092114506148939</v>
      </c>
      <c r="CE11" s="2">
        <f t="shared" si="12"/>
        <v>0.20100675340414237</v>
      </c>
      <c r="CF11" s="2">
        <f t="shared" si="12"/>
        <v>0.20160846696592444</v>
      </c>
      <c r="CG11" s="2">
        <f t="shared" si="12"/>
        <v>0.20125237420012829</v>
      </c>
      <c r="CH11" s="2">
        <f t="shared" si="12"/>
        <v>0.20129498093387574</v>
      </c>
      <c r="CI11" s="2">
        <f t="shared" si="12"/>
        <v>0.20310529266912919</v>
      </c>
      <c r="CJ11" s="2">
        <f t="shared" si="12"/>
        <v>0.20564055928128117</v>
      </c>
      <c r="CK11" s="2">
        <f t="shared" si="12"/>
        <v>0.20338861903939123</v>
      </c>
      <c r="CL11" s="2">
        <f t="shared" si="12"/>
        <v>0.20209392040413421</v>
      </c>
      <c r="CM11" s="2">
        <f t="shared" si="12"/>
        <v>0.20221266137910041</v>
      </c>
      <c r="CN11" s="2">
        <f t="shared" si="12"/>
        <v>0.20502388704186172</v>
      </c>
      <c r="CO11" s="2">
        <f t="shared" si="12"/>
        <v>0.21904566091557257</v>
      </c>
      <c r="CP11" s="2">
        <f t="shared" si="12"/>
        <v>0.20253442903405217</v>
      </c>
      <c r="CQ11" s="2">
        <f t="shared" si="12"/>
        <v>0.20390720801380333</v>
      </c>
      <c r="CR11" s="2">
        <f t="shared" ref="CR11:CS11" si="13">CR10/CR5</f>
        <v>0.20556613629912554</v>
      </c>
      <c r="CS11" s="2">
        <f t="shared" si="13"/>
        <v>0.20790624362587498</v>
      </c>
      <c r="CT11" s="11"/>
      <c r="CU11" s="11"/>
      <c r="CV11" s="4" t="s">
        <v>111</v>
      </c>
      <c r="CW11" s="4">
        <v>3.5269357241382943E-2</v>
      </c>
      <c r="CX11" s="11"/>
      <c r="CY11" s="4" t="s">
        <v>109</v>
      </c>
      <c r="CZ11" s="5">
        <v>4.3281294474967612E-2</v>
      </c>
      <c r="DA11" s="17"/>
    </row>
    <row r="12" spans="1:106" s="12" customFormat="1" ht="15" x14ac:dyDescent="0.25">
      <c r="A12" s="51" t="s">
        <v>45</v>
      </c>
      <c r="B12" s="9">
        <v>5863904.2999999998</v>
      </c>
      <c r="C12" s="9">
        <v>9001900.5399999991</v>
      </c>
      <c r="D12" s="9">
        <v>11711795.26</v>
      </c>
      <c r="E12" s="9">
        <v>11906170.359999999</v>
      </c>
      <c r="F12" s="9">
        <v>11657758.779999999</v>
      </c>
      <c r="G12" s="9">
        <v>14399767.470000001</v>
      </c>
      <c r="H12" s="9">
        <v>18386299.260000002</v>
      </c>
      <c r="I12" s="9">
        <v>22793833.199999999</v>
      </c>
      <c r="J12" s="9">
        <v>24918920.109999999</v>
      </c>
      <c r="K12" s="9">
        <v>29459985.149999999</v>
      </c>
      <c r="L12" s="9">
        <v>37157156.140000001</v>
      </c>
      <c r="M12" s="9">
        <v>40404497.670000002</v>
      </c>
      <c r="N12" s="9">
        <v>44226866.149999999</v>
      </c>
      <c r="O12" s="9">
        <v>53283362.890000001</v>
      </c>
      <c r="P12" s="9">
        <v>61479203.219999999</v>
      </c>
      <c r="Q12" s="9">
        <v>63221510.710000001</v>
      </c>
      <c r="R12" s="9">
        <v>68757225.989999995</v>
      </c>
      <c r="S12" s="9">
        <v>70696486.170000002</v>
      </c>
      <c r="T12" s="9">
        <v>72812474.950000003</v>
      </c>
      <c r="U12" s="9">
        <v>77099223.079999998</v>
      </c>
      <c r="V12" s="9">
        <v>66635084.600000001</v>
      </c>
      <c r="W12" s="9">
        <v>46414977.590000004</v>
      </c>
      <c r="X12" s="9">
        <v>44705100.939999998</v>
      </c>
      <c r="Y12" s="9">
        <v>50131832.159999996</v>
      </c>
      <c r="Z12" s="9">
        <v>56903250.07</v>
      </c>
      <c r="AA12" s="9">
        <v>87216293.220000014</v>
      </c>
      <c r="AB12" s="9">
        <v>106091910.73999999</v>
      </c>
      <c r="AC12" s="9">
        <v>140454202.31</v>
      </c>
      <c r="AD12" s="9">
        <v>168164883.47999999</v>
      </c>
      <c r="AE12" s="9">
        <v>179665171.22</v>
      </c>
      <c r="AF12" s="9">
        <v>181531313.66</v>
      </c>
      <c r="AG12" s="9">
        <v>211578856.91</v>
      </c>
      <c r="AH12" s="9">
        <v>237543978.81</v>
      </c>
      <c r="AI12" s="9">
        <v>257692251.09999999</v>
      </c>
      <c r="AJ12" s="9">
        <v>277954499.5</v>
      </c>
      <c r="AK12" s="9">
        <v>290591605.39999998</v>
      </c>
      <c r="AL12" s="9">
        <v>298063424.24000001</v>
      </c>
      <c r="AM12" s="9">
        <v>339232576.19999999</v>
      </c>
      <c r="AN12" s="9">
        <v>344267763.10000002</v>
      </c>
      <c r="AO12" s="9">
        <v>338073919.99000001</v>
      </c>
      <c r="AP12" s="9">
        <v>352967871.30000001</v>
      </c>
      <c r="AQ12" s="9">
        <v>363934450.69999999</v>
      </c>
      <c r="AR12" s="9">
        <v>355805500.7499935</v>
      </c>
      <c r="AS12" s="9">
        <v>381855356.53000593</v>
      </c>
      <c r="AT12" s="9">
        <v>415384728.01000899</v>
      </c>
      <c r="AU12" s="9">
        <v>419773386.05999655</v>
      </c>
      <c r="AV12" s="9">
        <v>409765733.33999974</v>
      </c>
      <c r="AW12" s="9">
        <v>404510702.83000177</v>
      </c>
      <c r="AX12" s="9">
        <v>409155110.37999964</v>
      </c>
      <c r="AY12" s="9">
        <v>394729092.05000257</v>
      </c>
      <c r="AZ12" s="9">
        <v>337077666.50000226</v>
      </c>
      <c r="BA12" s="9">
        <v>342766526.5600009</v>
      </c>
      <c r="BB12" s="9">
        <v>362294828.26999855</v>
      </c>
      <c r="BC12" s="9">
        <v>335037909.48000246</v>
      </c>
      <c r="BD12" s="9">
        <v>328942843.0599978</v>
      </c>
      <c r="BE12" s="9">
        <v>354503867.98000062</v>
      </c>
      <c r="BF12" s="9">
        <v>354871406.43000001</v>
      </c>
      <c r="BG12" s="9">
        <v>345433314.11000001</v>
      </c>
      <c r="BH12" s="9">
        <v>355826278.57999873</v>
      </c>
      <c r="BI12" s="9">
        <v>307190236.85999817</v>
      </c>
      <c r="BJ12" s="9">
        <v>311012599.94999772</v>
      </c>
      <c r="BK12" s="9">
        <v>282095321.78999734</v>
      </c>
      <c r="BL12" s="9">
        <v>290335444.24000001</v>
      </c>
      <c r="BM12" s="9">
        <v>323051596.77000314</v>
      </c>
      <c r="BN12" s="9">
        <v>337254380.1299969</v>
      </c>
      <c r="BO12" s="9">
        <v>448456761.8500036</v>
      </c>
      <c r="BP12" s="9">
        <v>452037069.3899951</v>
      </c>
      <c r="BQ12" s="9">
        <v>540387358.66000021</v>
      </c>
      <c r="BR12" s="9">
        <v>557602268.93999672</v>
      </c>
      <c r="BS12" s="9">
        <v>582327274.1600014</v>
      </c>
      <c r="BT12" s="9">
        <v>660149291.60000241</v>
      </c>
      <c r="BU12" s="9">
        <v>701131094.63999975</v>
      </c>
      <c r="BV12" s="9">
        <v>740425470.9900018</v>
      </c>
      <c r="BW12" s="9">
        <v>883292012.80001521</v>
      </c>
      <c r="BX12" s="9">
        <v>936751004.08000779</v>
      </c>
      <c r="BY12" s="9">
        <v>951739536.73000348</v>
      </c>
      <c r="BZ12" s="9">
        <v>973037703.61000001</v>
      </c>
      <c r="CA12" s="9">
        <v>1028069806.22999</v>
      </c>
      <c r="CB12" s="9">
        <v>969168826.83780372</v>
      </c>
      <c r="CC12" s="9">
        <f>8121861.86+1103182016.01002</f>
        <v>1111303877.8700199</v>
      </c>
      <c r="CD12" s="9">
        <f>1077807580.30999+7647183.58</f>
        <v>1085454763.8899899</v>
      </c>
      <c r="CE12" s="9">
        <v>1081891126.2850089</v>
      </c>
      <c r="CF12" s="9">
        <v>1052433675.440006</v>
      </c>
      <c r="CG12" s="9">
        <v>1045433087.73</v>
      </c>
      <c r="CH12" s="9">
        <f>966878358.209977+5790325.63</f>
        <v>972668683.83997703</v>
      </c>
      <c r="CI12" s="9">
        <v>1098184243.4099925</v>
      </c>
      <c r="CJ12" s="9">
        <v>1218005888.8799999</v>
      </c>
      <c r="CK12" s="9">
        <v>1235432450.9800003</v>
      </c>
      <c r="CL12" s="9">
        <v>1252063818.3599999</v>
      </c>
      <c r="CM12" s="9">
        <v>1179869987.90997</v>
      </c>
      <c r="CN12" s="9">
        <v>1153034824.4600017</v>
      </c>
      <c r="CO12" s="9">
        <v>1168580247.7000017</v>
      </c>
      <c r="CP12" s="9">
        <v>1100619985.4999974</v>
      </c>
      <c r="CQ12" s="9">
        <v>1082889830.4699969</v>
      </c>
      <c r="CR12" s="9">
        <v>1114678525.9100001</v>
      </c>
      <c r="CS12" s="9">
        <f>CS13+CS15+CS17+CS18</f>
        <v>1144960421.6199918</v>
      </c>
      <c r="CT12" s="11"/>
      <c r="CU12" s="11"/>
      <c r="CV12" s="2" t="s">
        <v>110</v>
      </c>
      <c r="CW12" s="2">
        <v>3.3889230379336728E-2</v>
      </c>
      <c r="CX12" s="11"/>
      <c r="CY12" s="2" t="s">
        <v>110</v>
      </c>
      <c r="CZ12" s="3">
        <v>3.4913324204272643E-2</v>
      </c>
      <c r="DA12" s="16"/>
    </row>
    <row r="13" spans="1:106" s="12" customFormat="1" ht="15" x14ac:dyDescent="0.25">
      <c r="A13" s="55" t="s">
        <v>50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>
        <v>255676470.66999906</v>
      </c>
      <c r="BK13" s="8">
        <v>219178315.6599986</v>
      </c>
      <c r="BL13" s="8">
        <v>222197447.74000031</v>
      </c>
      <c r="BM13" s="8">
        <v>225106595.27000171</v>
      </c>
      <c r="BN13" s="8">
        <v>220679643.27999958</v>
      </c>
      <c r="BO13" s="8">
        <v>313343002.63999724</v>
      </c>
      <c r="BP13" s="8">
        <v>295929355.57999963</v>
      </c>
      <c r="BQ13" s="8">
        <v>361432931.2099973</v>
      </c>
      <c r="BR13" s="8">
        <v>355932255.68999594</v>
      </c>
      <c r="BS13" s="8">
        <v>350654567.1199972</v>
      </c>
      <c r="BT13" s="8">
        <v>396839800.5899992</v>
      </c>
      <c r="BU13" s="8">
        <v>412431985.21999907</v>
      </c>
      <c r="BV13" s="8">
        <v>428336219.80999786</v>
      </c>
      <c r="BW13" s="8">
        <v>488435705.13999754</v>
      </c>
      <c r="BX13" s="8">
        <v>518537080.16000473</v>
      </c>
      <c r="BY13" s="8">
        <v>515493895.26000416</v>
      </c>
      <c r="BZ13" s="8">
        <v>531158369.5000037</v>
      </c>
      <c r="CA13" s="8">
        <v>570077559.57999957</v>
      </c>
      <c r="CB13" s="8">
        <v>495158067.13</v>
      </c>
      <c r="CC13" s="8">
        <v>570623455.1499927</v>
      </c>
      <c r="CD13" s="8">
        <v>514343361.63000339</v>
      </c>
      <c r="CE13" s="8">
        <v>446245830.12999809</v>
      </c>
      <c r="CF13" s="8">
        <v>385085284.42000473</v>
      </c>
      <c r="CG13" s="8">
        <v>391409061.37000352</v>
      </c>
      <c r="CH13" s="8">
        <v>228653868.33000228</v>
      </c>
      <c r="CI13" s="8">
        <v>330142514.08999079</v>
      </c>
      <c r="CJ13" s="8">
        <v>354395109.87999535</v>
      </c>
      <c r="CK13" s="8">
        <v>344144936.64999652</v>
      </c>
      <c r="CL13" s="8">
        <v>365999276.58999407</v>
      </c>
      <c r="CM13" s="8">
        <v>287704996.72000164</v>
      </c>
      <c r="CN13" s="8">
        <v>283356277.49000049</v>
      </c>
      <c r="CO13" s="8">
        <v>244427305.02000099</v>
      </c>
      <c r="CP13" s="8">
        <v>214933815.10999975</v>
      </c>
      <c r="CQ13" s="8">
        <v>228653330.05999917</v>
      </c>
      <c r="CR13" s="8">
        <v>320178668.92000002</v>
      </c>
      <c r="CS13" s="8">
        <v>361650122.61999387</v>
      </c>
      <c r="CT13" s="11"/>
      <c r="CU13" s="11"/>
      <c r="CV13" s="4" t="s">
        <v>115</v>
      </c>
      <c r="CW13" s="4">
        <v>2.9888792419619815E-2</v>
      </c>
      <c r="CX13" s="11"/>
      <c r="CY13" s="4" t="s">
        <v>115</v>
      </c>
      <c r="CZ13" s="5">
        <v>3.2018496056085921E-2</v>
      </c>
      <c r="DA13" s="16"/>
    </row>
    <row r="14" spans="1:106" s="12" customFormat="1" x14ac:dyDescent="0.25">
      <c r="A14" s="56" t="s">
        <v>58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>
        <v>5874108.7300000004</v>
      </c>
      <c r="AO14" s="9">
        <v>5040547.45</v>
      </c>
      <c r="AP14" s="9">
        <v>4617730.08</v>
      </c>
      <c r="AQ14" s="9">
        <v>12635799.619999999</v>
      </c>
      <c r="AR14" s="9">
        <v>10153610.449999996</v>
      </c>
      <c r="AS14" s="9">
        <v>11665170.630000001</v>
      </c>
      <c r="AT14" s="9">
        <v>3806076.33</v>
      </c>
      <c r="AU14" s="9">
        <v>5346691.03</v>
      </c>
      <c r="AV14" s="9">
        <v>6483541.2300000088</v>
      </c>
      <c r="AW14" s="9">
        <v>3807837</v>
      </c>
      <c r="AX14" s="9">
        <v>6421749.1100000003</v>
      </c>
      <c r="AY14" s="9">
        <v>11096372.75</v>
      </c>
      <c r="AZ14" s="9">
        <v>11283388.150000039</v>
      </c>
      <c r="BA14" s="9">
        <v>9976439.0399999991</v>
      </c>
      <c r="BB14" s="9">
        <v>14687403.529999999</v>
      </c>
      <c r="BC14" s="9">
        <v>4699909.3</v>
      </c>
      <c r="BD14" s="9">
        <v>7616297.4100000001</v>
      </c>
      <c r="BE14" s="9">
        <v>9231479.2699999996</v>
      </c>
      <c r="BF14" s="9">
        <v>7595768.4900000002</v>
      </c>
      <c r="BG14" s="9">
        <v>11639472.73</v>
      </c>
      <c r="BH14" s="9">
        <v>10298159.83</v>
      </c>
      <c r="BI14" s="9">
        <v>8848207.7699999996</v>
      </c>
      <c r="BJ14" s="9">
        <v>8317316.54</v>
      </c>
      <c r="BK14" s="9">
        <v>12403351.710000001</v>
      </c>
      <c r="BL14" s="9">
        <v>14910355.76</v>
      </c>
      <c r="BM14" s="9">
        <v>12993156.960000001</v>
      </c>
      <c r="BN14" s="9">
        <v>13009088.970000001</v>
      </c>
      <c r="BO14" s="9">
        <v>12283814.41</v>
      </c>
      <c r="BP14" s="9">
        <v>11520630.050000001</v>
      </c>
      <c r="BQ14" s="9">
        <v>16904942.77</v>
      </c>
      <c r="BR14" s="9">
        <v>24004468.43</v>
      </c>
      <c r="BS14" s="9">
        <v>24545819.079999998</v>
      </c>
      <c r="BT14" s="9">
        <v>27806783.25</v>
      </c>
      <c r="BU14" s="9">
        <v>26267328.219999999</v>
      </c>
      <c r="BV14" s="9">
        <v>25281223.02</v>
      </c>
      <c r="BW14" s="9">
        <v>23196291.329999998</v>
      </c>
      <c r="BX14" s="9">
        <v>27492592</v>
      </c>
      <c r="BY14" s="9">
        <v>33005681.420000002</v>
      </c>
      <c r="BZ14" s="9">
        <v>25849898.649999999</v>
      </c>
      <c r="CA14" s="9">
        <v>24504758.790000014</v>
      </c>
      <c r="CB14" s="9">
        <v>17530764.050000001</v>
      </c>
      <c r="CC14" s="9">
        <v>24180677.050000072</v>
      </c>
      <c r="CD14" s="9">
        <v>33572920.119999997</v>
      </c>
      <c r="CE14" s="9">
        <v>36213811.420000002</v>
      </c>
      <c r="CF14" s="9">
        <v>40220640.729999967</v>
      </c>
      <c r="CG14" s="9">
        <v>42286311.870000042</v>
      </c>
      <c r="CH14" s="9">
        <v>18718575.929999992</v>
      </c>
      <c r="CI14" s="9">
        <v>42978283.969999947</v>
      </c>
      <c r="CJ14" s="9">
        <v>40392103.469999947</v>
      </c>
      <c r="CK14" s="9">
        <v>62414575.740000032</v>
      </c>
      <c r="CL14" s="9">
        <v>64027885.860000022</v>
      </c>
      <c r="CM14" s="9">
        <v>64203339.159999996</v>
      </c>
      <c r="CN14" s="9">
        <v>58378092.009999998</v>
      </c>
      <c r="CO14" s="9">
        <v>56451193.310000025</v>
      </c>
      <c r="CP14" s="9">
        <v>46813286.140000001</v>
      </c>
      <c r="CQ14" s="9">
        <v>49536344.630000003</v>
      </c>
      <c r="CR14" s="9">
        <v>13327220.25</v>
      </c>
      <c r="CS14" s="9">
        <v>14629523.780000001</v>
      </c>
      <c r="CT14" s="11"/>
      <c r="CU14" s="11"/>
      <c r="CV14" s="2" t="s">
        <v>112</v>
      </c>
      <c r="CW14" s="2">
        <v>2.9831582854742682E-2</v>
      </c>
      <c r="CX14" s="11"/>
      <c r="CY14" s="2" t="s">
        <v>113</v>
      </c>
      <c r="CZ14" s="3">
        <v>2.9067878831633025E-2</v>
      </c>
    </row>
    <row r="15" spans="1:106" s="12" customFormat="1" x14ac:dyDescent="0.25">
      <c r="A15" s="52" t="s">
        <v>99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>
        <v>6539136.8899999997</v>
      </c>
      <c r="AO15" s="8">
        <v>4543345.0599999996</v>
      </c>
      <c r="AP15" s="8">
        <v>3077016.41</v>
      </c>
      <c r="AQ15" s="8">
        <v>0</v>
      </c>
      <c r="AR15" s="8">
        <v>0</v>
      </c>
      <c r="AS15" s="8">
        <v>0</v>
      </c>
      <c r="AT15" s="8">
        <v>0</v>
      </c>
      <c r="AU15" s="8">
        <v>7230405.1699999999</v>
      </c>
      <c r="AV15" s="8">
        <v>7733360.3099999996</v>
      </c>
      <c r="AW15" s="8">
        <v>10399832.4</v>
      </c>
      <c r="AX15" s="8">
        <v>12965249.66</v>
      </c>
      <c r="AY15" s="8">
        <v>33831093.960000001</v>
      </c>
      <c r="AZ15" s="8">
        <v>24971939.559999999</v>
      </c>
      <c r="BA15" s="8">
        <v>22415224.93</v>
      </c>
      <c r="BB15" s="8">
        <v>19971123.890000001</v>
      </c>
      <c r="BC15" s="8">
        <v>19864385.68</v>
      </c>
      <c r="BD15" s="8">
        <v>17925337.809999999</v>
      </c>
      <c r="BE15" s="8">
        <v>17344101.800000001</v>
      </c>
      <c r="BF15" s="8">
        <v>10649844.82</v>
      </c>
      <c r="BG15" s="8">
        <v>3411535.29</v>
      </c>
      <c r="BH15" s="8">
        <v>4379877.8600000003</v>
      </c>
      <c r="BI15" s="8">
        <v>3153235.35</v>
      </c>
      <c r="BJ15" s="8">
        <v>2318841.81</v>
      </c>
      <c r="BK15" s="8">
        <v>1477400.18</v>
      </c>
      <c r="BL15" s="8">
        <v>4595077.04</v>
      </c>
      <c r="BM15" s="8">
        <v>11583290.52</v>
      </c>
      <c r="BN15" s="8">
        <v>28288162.940000001</v>
      </c>
      <c r="BO15" s="8">
        <v>44236200.219999999</v>
      </c>
      <c r="BP15" s="8">
        <v>59046002.539999999</v>
      </c>
      <c r="BQ15" s="8">
        <v>81399763.319999993</v>
      </c>
      <c r="BR15" s="8">
        <v>96080633.270000026</v>
      </c>
      <c r="BS15" s="8">
        <v>142449508.32999992</v>
      </c>
      <c r="BT15" s="8">
        <v>174641119.3900001</v>
      </c>
      <c r="BU15" s="8">
        <v>195251550.63999993</v>
      </c>
      <c r="BV15" s="8">
        <v>204554845.08999971</v>
      </c>
      <c r="BW15" s="8">
        <v>246883820.7899999</v>
      </c>
      <c r="BX15" s="8">
        <v>268957810.28999972</v>
      </c>
      <c r="BY15" s="8">
        <v>290995065.42999971</v>
      </c>
      <c r="BZ15" s="8">
        <v>282030041.31999969</v>
      </c>
      <c r="CA15" s="8">
        <v>316196672.75000048</v>
      </c>
      <c r="CB15" s="8">
        <v>335033867.72779936</v>
      </c>
      <c r="CC15" s="8">
        <f>8121861.86+372453211.82</f>
        <v>380575073.68000001</v>
      </c>
      <c r="CD15" s="8">
        <f>7647183.58+419733347.97</f>
        <v>427380531.55000001</v>
      </c>
      <c r="CE15" s="8">
        <v>511217993.83502495</v>
      </c>
      <c r="CF15" s="8">
        <v>519413842.24000001</v>
      </c>
      <c r="CG15" s="8">
        <v>523878351.02999914</v>
      </c>
      <c r="CH15" s="8">
        <v>600605526.16000104</v>
      </c>
      <c r="CI15" s="8">
        <f>621892992.800001+5333890.53</f>
        <v>627226883.330001</v>
      </c>
      <c r="CJ15" s="8">
        <v>697843094.95000196</v>
      </c>
      <c r="CK15" s="8">
        <f>4453943.23+729439782.61</f>
        <v>733893725.84000003</v>
      </c>
      <c r="CL15" s="8">
        <f>4013108.61+725198912.56</f>
        <v>729212021.16999996</v>
      </c>
      <c r="CM15" s="8">
        <v>737679872.39000106</v>
      </c>
      <c r="CN15" s="8">
        <v>723972699.29000044</v>
      </c>
      <c r="CO15" s="8">
        <v>785230385.78000104</v>
      </c>
      <c r="CP15" s="8">
        <v>758340754.39999807</v>
      </c>
      <c r="CQ15" s="8">
        <f>1930774.46+727861745.539998</f>
        <v>729792519.99999809</v>
      </c>
      <c r="CR15" s="8">
        <v>671994679.41999996</v>
      </c>
      <c r="CS15" s="8">
        <v>664676725.20999908</v>
      </c>
      <c r="CT15" s="11"/>
      <c r="CU15" s="11"/>
      <c r="CV15" s="4" t="s">
        <v>113</v>
      </c>
      <c r="CW15" s="4">
        <v>2.5801226492471435E-2</v>
      </c>
      <c r="CX15" s="11"/>
      <c r="CY15" s="4" t="s">
        <v>116</v>
      </c>
      <c r="CZ15" s="5">
        <v>2.4420894100167234E-2</v>
      </c>
    </row>
    <row r="16" spans="1:106" s="14" customFormat="1" x14ac:dyDescent="0.25">
      <c r="A16" s="53" t="s">
        <v>66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2">
        <v>0.73019999999999996</v>
      </c>
      <c r="CE16" s="2">
        <v>0.71689999999999998</v>
      </c>
      <c r="CF16" s="2">
        <v>0.70930000000000004</v>
      </c>
      <c r="CG16" s="2">
        <v>0.75849999999999995</v>
      </c>
      <c r="CH16" s="2">
        <v>0.77149999999999996</v>
      </c>
      <c r="CI16" s="2">
        <v>0.746</v>
      </c>
      <c r="CJ16" s="2">
        <v>0.70708791197499199</v>
      </c>
      <c r="CK16" s="2">
        <v>0.66315496345692482</v>
      </c>
      <c r="CL16" s="2">
        <v>0.68786196100495156</v>
      </c>
      <c r="CM16" s="2">
        <v>0.59919999999999995</v>
      </c>
      <c r="CN16" s="2">
        <v>0.68500000000000005</v>
      </c>
      <c r="CO16" s="2">
        <v>0.63270000000000004</v>
      </c>
      <c r="CP16" s="2">
        <v>0.70100860863543268</v>
      </c>
      <c r="CQ16" s="2">
        <v>0.71318981120127034</v>
      </c>
      <c r="CR16" s="2">
        <v>0.73129999999999995</v>
      </c>
      <c r="CS16" s="2">
        <v>0.70135405319239541</v>
      </c>
      <c r="CT16" s="11"/>
      <c r="CU16" s="11"/>
      <c r="CV16" s="2" t="s">
        <v>114</v>
      </c>
      <c r="CW16" s="2">
        <v>2.5518770919341554E-2</v>
      </c>
      <c r="CX16" s="11"/>
      <c r="CY16" s="2" t="s">
        <v>119</v>
      </c>
      <c r="CZ16" s="3">
        <v>2.3762077500127276E-2</v>
      </c>
    </row>
    <row r="17" spans="1:107" s="12" customFormat="1" x14ac:dyDescent="0.25">
      <c r="A17" s="56" t="s">
        <v>65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>
        <v>14287193.07</v>
      </c>
      <c r="BO17" s="9">
        <v>17810530.550000001</v>
      </c>
      <c r="BP17" s="9">
        <v>18700988.489999998</v>
      </c>
      <c r="BQ17" s="9">
        <v>28527371.82</v>
      </c>
      <c r="BR17" s="9">
        <v>30817491.41000003</v>
      </c>
      <c r="BS17" s="9">
        <v>31407804.239999879</v>
      </c>
      <c r="BT17" s="9">
        <v>25761717.519999988</v>
      </c>
      <c r="BU17" s="9">
        <v>22963348.509999987</v>
      </c>
      <c r="BV17" s="9">
        <v>27180600.749999937</v>
      </c>
      <c r="BW17" s="9">
        <v>51933617.180000119</v>
      </c>
      <c r="BX17" s="9">
        <v>56439136.009999968</v>
      </c>
      <c r="BY17" s="9">
        <v>42198070.890000157</v>
      </c>
      <c r="BZ17" s="9">
        <v>33755087.030000061</v>
      </c>
      <c r="CA17" s="9">
        <v>27372407.000000026</v>
      </c>
      <c r="CB17" s="9">
        <v>21601966.830000013</v>
      </c>
      <c r="CC17" s="9">
        <v>15477259.440000027</v>
      </c>
      <c r="CD17" s="9">
        <v>10883142.350000003</v>
      </c>
      <c r="CE17" s="9">
        <v>6209293.4900000039</v>
      </c>
      <c r="CF17" s="9">
        <v>3538931.2499999991</v>
      </c>
      <c r="CG17" s="9">
        <v>1368348.3499999999</v>
      </c>
      <c r="CH17" s="9">
        <v>474389.72999999969</v>
      </c>
      <c r="CI17" s="9">
        <v>107778.13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9">
        <v>0</v>
      </c>
      <c r="CQ17" s="9">
        <v>0</v>
      </c>
      <c r="CR17" s="9">
        <v>5562415.6600000029</v>
      </c>
      <c r="CS17" s="9">
        <v>10247895.939999994</v>
      </c>
      <c r="CT17" s="11"/>
      <c r="CU17" s="11"/>
      <c r="CV17" s="4" t="s">
        <v>116</v>
      </c>
      <c r="CW17" s="4">
        <v>1.7230198110133974E-2</v>
      </c>
      <c r="CX17" s="11"/>
      <c r="CY17" s="4" t="s">
        <v>112</v>
      </c>
      <c r="CZ17" s="5">
        <v>2.3689701571023708E-2</v>
      </c>
    </row>
    <row r="18" spans="1:107" s="12" customFormat="1" x14ac:dyDescent="0.25">
      <c r="A18" s="52" t="s">
        <v>57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>
        <v>84449358.099999994</v>
      </c>
      <c r="CB18" s="8">
        <v>92632507.589999542</v>
      </c>
      <c r="CC18" s="8">
        <v>104042960.74999981</v>
      </c>
      <c r="CD18" s="8">
        <v>95851500.189999402</v>
      </c>
      <c r="CE18" s="8">
        <v>80540994.599999383</v>
      </c>
      <c r="CF18" s="8">
        <v>108863230.44000117</v>
      </c>
      <c r="CG18" s="8">
        <v>102985621.80999967</v>
      </c>
      <c r="CH18" s="8">
        <v>116760106.62000066</v>
      </c>
      <c r="CI18" s="8">
        <v>126654741.13000076</v>
      </c>
      <c r="CJ18" s="8">
        <v>159897717.74000323</v>
      </c>
      <c r="CK18" s="8">
        <v>156361531.54000369</v>
      </c>
      <c r="CL18" s="8">
        <v>156552762.14999926</v>
      </c>
      <c r="CM18" s="8">
        <v>154372905.7000002</v>
      </c>
      <c r="CN18" s="8">
        <v>145705847.68000075</v>
      </c>
      <c r="CO18" s="8">
        <v>138922556.8999995</v>
      </c>
      <c r="CP18" s="8">
        <v>127345415.98999944</v>
      </c>
      <c r="CQ18" s="8">
        <v>124443980.40999961</v>
      </c>
      <c r="CR18" s="8">
        <v>116942761.91</v>
      </c>
      <c r="CS18" s="8">
        <v>108385677.84999871</v>
      </c>
      <c r="CT18" s="11"/>
      <c r="CU18" s="11"/>
      <c r="CV18" s="2" t="s">
        <v>127</v>
      </c>
      <c r="CW18" s="2">
        <v>1.4175778395792574E-2</v>
      </c>
      <c r="CX18" s="11"/>
      <c r="CY18" s="2" t="s">
        <v>114</v>
      </c>
      <c r="CZ18" s="3">
        <v>2.0245957906335259E-2</v>
      </c>
    </row>
    <row r="19" spans="1:107" s="12" customFormat="1" x14ac:dyDescent="0.25">
      <c r="A19" s="56" t="s">
        <v>103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>
        <v>29973808.800000001</v>
      </c>
      <c r="CB19" s="9">
        <v>24742417.559999958</v>
      </c>
      <c r="CC19" s="9">
        <v>40585128.850000069</v>
      </c>
      <c r="CD19" s="9">
        <v>36996228.170000054</v>
      </c>
      <c r="CE19" s="9">
        <v>37677014.229999982</v>
      </c>
      <c r="CF19" s="9">
        <v>35532387.090000093</v>
      </c>
      <c r="CG19" s="9">
        <v>25791705.169999998</v>
      </c>
      <c r="CH19" s="9">
        <v>26174793.000000045</v>
      </c>
      <c r="CI19" s="9">
        <v>14052326.730000027</v>
      </c>
      <c r="CJ19" s="9">
        <v>5869966.3100000015</v>
      </c>
      <c r="CK19" s="9">
        <v>1032256.9500000003</v>
      </c>
      <c r="CL19" s="9">
        <v>299758.45</v>
      </c>
      <c r="CM19" s="9">
        <v>112213.1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11"/>
      <c r="CU19" s="11"/>
      <c r="CV19" s="4" t="s">
        <v>118</v>
      </c>
      <c r="CW19" s="4">
        <v>1.4133556991808044E-2</v>
      </c>
      <c r="CX19" s="11"/>
      <c r="CY19" s="4" t="s">
        <v>117</v>
      </c>
      <c r="CZ19" s="5">
        <v>1.9474609481091237E-2</v>
      </c>
    </row>
    <row r="20" spans="1:107" s="12" customFormat="1" x14ac:dyDescent="0.25">
      <c r="A20" s="55" t="s">
        <v>17</v>
      </c>
      <c r="B20" s="8">
        <v>182100.83</v>
      </c>
      <c r="C20" s="8">
        <v>150946.57999999999</v>
      </c>
      <c r="D20" s="8">
        <v>103726.51</v>
      </c>
      <c r="E20" s="8">
        <v>2818.67</v>
      </c>
      <c r="F20" s="8">
        <v>10200.32</v>
      </c>
      <c r="G20" s="8">
        <v>5018.99</v>
      </c>
      <c r="H20" s="8">
        <v>2813.09</v>
      </c>
      <c r="I20" s="8">
        <v>9694.69</v>
      </c>
      <c r="J20" s="8">
        <v>1514.92</v>
      </c>
      <c r="K20" s="8">
        <v>9184.39</v>
      </c>
      <c r="L20" s="8">
        <v>1368310</v>
      </c>
      <c r="M20" s="8">
        <v>2322073.4099999964</v>
      </c>
      <c r="N20" s="8">
        <v>981166.27000000328</v>
      </c>
      <c r="O20" s="8">
        <v>3503.2</v>
      </c>
      <c r="P20" s="8">
        <v>1029.76</v>
      </c>
      <c r="Q20" s="8">
        <v>1841.98</v>
      </c>
      <c r="R20" s="8">
        <v>3444.19</v>
      </c>
      <c r="S20" s="8">
        <v>1365.64</v>
      </c>
      <c r="T20" s="8">
        <v>1827.1</v>
      </c>
      <c r="U20" s="8">
        <v>1553</v>
      </c>
      <c r="V20" s="8">
        <v>3228.83</v>
      </c>
      <c r="W20" s="8">
        <v>4461.05</v>
      </c>
      <c r="X20" s="8">
        <v>1802.45</v>
      </c>
      <c r="Y20" s="8">
        <v>1952.96</v>
      </c>
      <c r="Z20" s="8">
        <v>273.05</v>
      </c>
      <c r="AA20" s="8">
        <v>2581891.85</v>
      </c>
      <c r="AB20" s="8">
        <v>2965730.91</v>
      </c>
      <c r="AC20" s="8">
        <v>2859022.85</v>
      </c>
      <c r="AD20" s="8">
        <v>1499733.5600000024</v>
      </c>
      <c r="AE20" s="8">
        <v>279810.52</v>
      </c>
      <c r="AF20" s="8">
        <v>4875260.7700000098</v>
      </c>
      <c r="AG20" s="8">
        <v>2163123.6800000002</v>
      </c>
      <c r="AH20" s="8">
        <v>1913711.9</v>
      </c>
      <c r="AI20" s="8">
        <v>3632134.54</v>
      </c>
      <c r="AJ20" s="8">
        <v>2321658.1599999997</v>
      </c>
      <c r="AK20" s="8">
        <v>2401384.6300000004</v>
      </c>
      <c r="AL20" s="8">
        <v>2031919.53</v>
      </c>
      <c r="AM20" s="8">
        <v>2509165.79</v>
      </c>
      <c r="AN20" s="8">
        <v>1088289.05</v>
      </c>
      <c r="AO20" s="8">
        <v>1712615.21</v>
      </c>
      <c r="AP20" s="8">
        <v>3379678.6500000004</v>
      </c>
      <c r="AQ20" s="8">
        <v>1355605.5999999999</v>
      </c>
      <c r="AR20" s="8">
        <v>1883987.15</v>
      </c>
      <c r="AS20" s="8">
        <v>2601603.7200000002</v>
      </c>
      <c r="AT20" s="8">
        <v>1563245.63</v>
      </c>
      <c r="AU20" s="8">
        <v>920853.06</v>
      </c>
      <c r="AV20" s="8">
        <v>3525321.98</v>
      </c>
      <c r="AW20" s="8">
        <v>3668592.43</v>
      </c>
      <c r="AX20" s="8">
        <f>1038368.79+2040113.81</f>
        <v>3078482.6</v>
      </c>
      <c r="AY20" s="8">
        <v>2644788.09</v>
      </c>
      <c r="AZ20" s="8">
        <v>1453908.88</v>
      </c>
      <c r="BA20" s="8">
        <v>2425897.63</v>
      </c>
      <c r="BB20" s="8">
        <v>3125626.35</v>
      </c>
      <c r="BC20" s="8">
        <v>3009502.28</v>
      </c>
      <c r="BD20" s="8">
        <v>1627903.58</v>
      </c>
      <c r="BE20" s="8">
        <v>374416.39</v>
      </c>
      <c r="BF20" s="8">
        <v>1284086.5799999998</v>
      </c>
      <c r="BG20" s="8">
        <v>2028876.47</v>
      </c>
      <c r="BH20" s="8">
        <v>2400877.2999999998</v>
      </c>
      <c r="BI20" s="8">
        <v>2386013.7200000002</v>
      </c>
      <c r="BJ20" s="8">
        <v>1603469.69</v>
      </c>
      <c r="BK20" s="8">
        <v>2221869.2799999998</v>
      </c>
      <c r="BL20" s="8">
        <v>597857.30000000005</v>
      </c>
      <c r="BM20" s="8">
        <v>1027520.2</v>
      </c>
      <c r="BN20" s="8">
        <v>2686149.14</v>
      </c>
      <c r="BO20" s="8">
        <v>3156868.87</v>
      </c>
      <c r="BP20" s="8">
        <v>2831875.03</v>
      </c>
      <c r="BQ20" s="8">
        <v>2087487.51</v>
      </c>
      <c r="BR20" s="8">
        <v>5737739.3799999999</v>
      </c>
      <c r="BS20" s="8">
        <v>1534536.68</v>
      </c>
      <c r="BT20" s="8">
        <v>7384612.3200000003</v>
      </c>
      <c r="BU20" s="8">
        <v>3027917.92</v>
      </c>
      <c r="BV20" s="8">
        <v>3867180.87</v>
      </c>
      <c r="BW20" s="8">
        <v>3438822.63</v>
      </c>
      <c r="BX20" s="8">
        <v>961952.41</v>
      </c>
      <c r="BY20" s="8">
        <v>3668093.05</v>
      </c>
      <c r="BZ20" s="8">
        <v>4588499.68</v>
      </c>
      <c r="CA20" s="8">
        <v>8497940.4000000004</v>
      </c>
      <c r="CB20" s="8">
        <v>2187165.700000003</v>
      </c>
      <c r="CC20" s="8">
        <v>14244520.24</v>
      </c>
      <c r="CD20" s="8">
        <v>4937598.22</v>
      </c>
      <c r="CE20" s="8">
        <v>3578768.69</v>
      </c>
      <c r="CF20" s="8">
        <v>7187196.3300000001</v>
      </c>
      <c r="CG20" s="8">
        <v>24152466.52</v>
      </c>
      <c r="CH20" s="8">
        <v>4363554.59</v>
      </c>
      <c r="CI20" s="8">
        <v>5311935</v>
      </c>
      <c r="CJ20" s="8">
        <v>13636431.23</v>
      </c>
      <c r="CK20" s="8">
        <v>3526354.73</v>
      </c>
      <c r="CL20" s="8">
        <v>3971856.87</v>
      </c>
      <c r="CM20" s="8">
        <v>2239920.62</v>
      </c>
      <c r="CN20" s="8">
        <v>3781856.96</v>
      </c>
      <c r="CO20" s="8">
        <v>5518133.7699999996</v>
      </c>
      <c r="CP20" s="8">
        <v>3603017.97</v>
      </c>
      <c r="CQ20" s="8">
        <v>3737167.2</v>
      </c>
      <c r="CR20" s="8">
        <v>4754607</v>
      </c>
      <c r="CS20" s="8">
        <v>2779646.94</v>
      </c>
      <c r="CT20" s="11">
        <f>CS20/$CS$5</f>
        <v>2.3577000112845925E-3</v>
      </c>
      <c r="CU20" s="11"/>
      <c r="CV20" s="2" t="s">
        <v>119</v>
      </c>
      <c r="CW20" s="2">
        <v>1.1963870634673036E-2</v>
      </c>
      <c r="CX20" s="11"/>
      <c r="CY20" s="2" t="s">
        <v>118</v>
      </c>
      <c r="CZ20" s="3">
        <v>1.8774964339754719E-2</v>
      </c>
    </row>
    <row r="21" spans="1:107" s="12" customFormat="1" x14ac:dyDescent="0.25">
      <c r="A21" s="51" t="s">
        <v>30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3251196.61</v>
      </c>
      <c r="M21" s="9">
        <v>2001254.8</v>
      </c>
      <c r="N21" s="9">
        <v>0</v>
      </c>
      <c r="O21" s="9">
        <v>3001434.45</v>
      </c>
      <c r="P21" s="9">
        <v>0</v>
      </c>
      <c r="Q21" s="9">
        <v>0</v>
      </c>
      <c r="R21" s="9">
        <v>0</v>
      </c>
      <c r="S21" s="9">
        <v>1701223.64</v>
      </c>
      <c r="T21" s="9">
        <v>4002260.74</v>
      </c>
      <c r="U21" s="9">
        <v>1120.75</v>
      </c>
      <c r="V21" s="9">
        <v>1988.54</v>
      </c>
      <c r="W21" s="9" t="s">
        <v>32</v>
      </c>
      <c r="X21" s="9">
        <v>0</v>
      </c>
      <c r="Y21" s="9" t="s">
        <v>31</v>
      </c>
      <c r="Z21" s="9">
        <v>12510585.109999999</v>
      </c>
      <c r="AA21" s="9">
        <v>1000857.41</v>
      </c>
      <c r="AB21" s="9">
        <v>10698731.800000001</v>
      </c>
      <c r="AC21" s="9">
        <v>0</v>
      </c>
      <c r="AD21" s="9">
        <v>0</v>
      </c>
      <c r="AE21" s="9">
        <v>12381000</v>
      </c>
      <c r="AF21" s="9">
        <v>25775343.18</v>
      </c>
      <c r="AG21" s="9">
        <v>8800446.7699999996</v>
      </c>
      <c r="AH21" s="9">
        <v>6008328.3300000001</v>
      </c>
      <c r="AI21" s="9">
        <v>11314023.5</v>
      </c>
      <c r="AJ21" s="9">
        <v>5703318.1200000001</v>
      </c>
      <c r="AK21" s="9">
        <v>17833483.699999999</v>
      </c>
      <c r="AL21" s="9">
        <v>21456241.07</v>
      </c>
      <c r="AM21" s="9">
        <v>11408005.060000001</v>
      </c>
      <c r="AN21" s="9">
        <v>17876189.199999999</v>
      </c>
      <c r="AO21" s="9">
        <v>29335521.239999998</v>
      </c>
      <c r="AP21" s="9">
        <v>34700792.950000003</v>
      </c>
      <c r="AQ21" s="9">
        <v>31508863.129999999</v>
      </c>
      <c r="AR21" s="9">
        <v>47460016.240000002</v>
      </c>
      <c r="AS21" s="9">
        <v>27706192.25</v>
      </c>
      <c r="AT21" s="9">
        <v>19543444.260000002</v>
      </c>
      <c r="AU21" s="9">
        <v>23901417.5</v>
      </c>
      <c r="AV21" s="9">
        <v>40644483.159999996</v>
      </c>
      <c r="AW21" s="9">
        <v>53907476.32</v>
      </c>
      <c r="AX21" s="9">
        <v>67701343.930000007</v>
      </c>
      <c r="AY21" s="9">
        <v>93535219.870000005</v>
      </c>
      <c r="AZ21" s="9">
        <v>120845337.22</v>
      </c>
      <c r="BA21" s="9">
        <v>102438549.83</v>
      </c>
      <c r="BB21" s="9">
        <v>83211839.269999996</v>
      </c>
      <c r="BC21" s="9">
        <v>15757098.460000001</v>
      </c>
      <c r="BD21" s="9">
        <v>22754735.43</v>
      </c>
      <c r="BE21" s="9">
        <v>9430717.1799999997</v>
      </c>
      <c r="BF21" s="9">
        <v>49328415.159999996</v>
      </c>
      <c r="BG21" s="9">
        <v>59176255.520000003</v>
      </c>
      <c r="BH21" s="9">
        <v>84273568.099999994</v>
      </c>
      <c r="BI21" s="9">
        <v>124349287.82000001</v>
      </c>
      <c r="BJ21" s="9">
        <v>89280672.659999996</v>
      </c>
      <c r="BK21" s="9">
        <v>90257401.049999997</v>
      </c>
      <c r="BL21" s="9">
        <f>14734912.46+5157717.96+31257778.98</f>
        <v>51150409.400000006</v>
      </c>
      <c r="BM21" s="9">
        <v>34034882.700000003</v>
      </c>
      <c r="BN21" s="9">
        <v>23439661.079999998</v>
      </c>
      <c r="BO21" s="9">
        <v>18812377.870000001</v>
      </c>
      <c r="BP21" s="9">
        <v>32474452.550000001</v>
      </c>
      <c r="BQ21" s="9">
        <v>7959864.6500000004</v>
      </c>
      <c r="BR21" s="9">
        <v>13478179.9</v>
      </c>
      <c r="BS21" s="9">
        <v>4817.05</v>
      </c>
      <c r="BT21" s="9">
        <v>34507663.329999998</v>
      </c>
      <c r="BU21" s="9">
        <v>79831038.520000011</v>
      </c>
      <c r="BV21" s="9">
        <v>53028611.230000004</v>
      </c>
      <c r="BW21" s="9">
        <v>7262006.6900000004</v>
      </c>
      <c r="BX21" s="9">
        <v>29961.06</v>
      </c>
      <c r="BY21" s="9">
        <v>15586623.66</v>
      </c>
      <c r="BZ21" s="9">
        <v>45055312.689999998</v>
      </c>
      <c r="CA21" s="9">
        <v>5550888.25</v>
      </c>
      <c r="CB21" s="9">
        <v>71154459.909999996</v>
      </c>
      <c r="CC21" s="9">
        <v>16503084.26</v>
      </c>
      <c r="CD21" s="9">
        <v>35774262.07</v>
      </c>
      <c r="CE21" s="9">
        <v>53404831.780000001</v>
      </c>
      <c r="CF21" s="9">
        <v>104869525.96000001</v>
      </c>
      <c r="CG21" s="9">
        <v>111127537.69</v>
      </c>
      <c r="CH21" s="9">
        <v>241592660.95000002</v>
      </c>
      <c r="CI21" s="9">
        <v>138340052.75</v>
      </c>
      <c r="CJ21" s="9">
        <v>30050637.399999999</v>
      </c>
      <c r="CK21" s="9">
        <v>31048777.859999999</v>
      </c>
      <c r="CL21" s="9">
        <v>17728101.149999999</v>
      </c>
      <c r="CM21" s="9">
        <v>109873442.28</v>
      </c>
      <c r="CN21" s="9">
        <f>137936193.67+10148215.67+10128560.29</f>
        <v>158212969.62999997</v>
      </c>
      <c r="CO21" s="9">
        <v>42008952.039999999</v>
      </c>
      <c r="CP21" s="9">
        <v>46566718.869999997</v>
      </c>
      <c r="CQ21" s="9">
        <v>60763334.030000001</v>
      </c>
      <c r="CR21" s="9">
        <v>46596265.859999999</v>
      </c>
      <c r="CS21" s="9">
        <v>22227011.390000001</v>
      </c>
      <c r="CT21" s="11">
        <f>CS21/$CS$5</f>
        <v>1.8852978862497469E-2</v>
      </c>
      <c r="CU21" s="11"/>
      <c r="CV21" s="4" t="s">
        <v>117</v>
      </c>
      <c r="CW21" s="4">
        <v>1.1410537071344687E-2</v>
      </c>
      <c r="CX21" s="11"/>
      <c r="CY21" s="4" t="s">
        <v>127</v>
      </c>
      <c r="CZ21" s="5">
        <v>1.6096290202466147E-2</v>
      </c>
    </row>
    <row r="22" spans="1:107" s="19" customFormat="1" x14ac:dyDescent="0.25">
      <c r="A22" s="57" t="s">
        <v>36</v>
      </c>
      <c r="B22" s="18">
        <v>40</v>
      </c>
      <c r="C22" s="18">
        <v>56</v>
      </c>
      <c r="D22" s="18">
        <v>89</v>
      </c>
      <c r="E22" s="18">
        <v>77</v>
      </c>
      <c r="F22" s="18">
        <v>92</v>
      </c>
      <c r="G22" s="18">
        <v>94</v>
      </c>
      <c r="H22" s="18">
        <v>115</v>
      </c>
      <c r="I22" s="18">
        <v>147</v>
      </c>
      <c r="J22" s="18">
        <v>198</v>
      </c>
      <c r="K22" s="18">
        <v>287</v>
      </c>
      <c r="L22" s="18">
        <v>298</v>
      </c>
      <c r="M22" s="18">
        <v>319</v>
      </c>
      <c r="N22" s="18">
        <v>336</v>
      </c>
      <c r="O22" s="18">
        <v>328</v>
      </c>
      <c r="P22" s="18">
        <v>342</v>
      </c>
      <c r="Q22" s="18">
        <v>416</v>
      </c>
      <c r="R22" s="18">
        <v>419</v>
      </c>
      <c r="S22" s="18">
        <v>358</v>
      </c>
      <c r="T22" s="18">
        <v>395</v>
      </c>
      <c r="U22" s="18">
        <v>383</v>
      </c>
      <c r="V22" s="18">
        <v>392</v>
      </c>
      <c r="W22" s="18">
        <v>326</v>
      </c>
      <c r="X22" s="18">
        <v>280</v>
      </c>
      <c r="Y22" s="18">
        <v>284</v>
      </c>
      <c r="Z22" s="18">
        <v>381</v>
      </c>
      <c r="AA22" s="18">
        <v>384</v>
      </c>
      <c r="AB22" s="18">
        <v>453</v>
      </c>
      <c r="AC22" s="18">
        <v>507</v>
      </c>
      <c r="AD22" s="18">
        <v>540</v>
      </c>
      <c r="AE22" s="18">
        <v>508</v>
      </c>
      <c r="AF22" s="18">
        <v>608</v>
      </c>
      <c r="AG22" s="18">
        <v>598</v>
      </c>
      <c r="AH22" s="18">
        <v>639</v>
      </c>
      <c r="AI22" s="18">
        <v>795</v>
      </c>
      <c r="AJ22" s="18">
        <v>812</v>
      </c>
      <c r="AK22" s="18">
        <v>863</v>
      </c>
      <c r="AL22" s="18">
        <v>852</v>
      </c>
      <c r="AM22" s="18">
        <v>901</v>
      </c>
      <c r="AN22" s="18">
        <v>880</v>
      </c>
      <c r="AO22" s="18">
        <v>829</v>
      </c>
      <c r="AP22" s="18">
        <v>812</v>
      </c>
      <c r="AQ22" s="18">
        <v>778</v>
      </c>
      <c r="AR22" s="18">
        <v>761</v>
      </c>
      <c r="AS22" s="18">
        <v>727</v>
      </c>
      <c r="AT22" s="18">
        <v>744</v>
      </c>
      <c r="AU22" s="18">
        <v>729</v>
      </c>
      <c r="AV22" s="18">
        <v>705</v>
      </c>
      <c r="AW22" s="18">
        <v>678</v>
      </c>
      <c r="AX22" s="18">
        <v>634</v>
      </c>
      <c r="AY22" s="18">
        <v>636</v>
      </c>
      <c r="AZ22" s="18">
        <v>621</v>
      </c>
      <c r="BA22" s="18">
        <v>613</v>
      </c>
      <c r="BB22" s="18">
        <v>608</v>
      </c>
      <c r="BC22" s="18">
        <v>609</v>
      </c>
      <c r="BD22" s="18">
        <v>574</v>
      </c>
      <c r="BE22" s="18" t="s">
        <v>88</v>
      </c>
      <c r="BF22" s="18" t="s">
        <v>89</v>
      </c>
      <c r="BG22" s="18" t="s">
        <v>90</v>
      </c>
      <c r="BH22" s="18" t="s">
        <v>91</v>
      </c>
      <c r="BI22" s="18" t="s">
        <v>92</v>
      </c>
      <c r="BJ22" s="18" t="s">
        <v>93</v>
      </c>
      <c r="BK22" s="18" t="s">
        <v>93</v>
      </c>
      <c r="BL22" s="18" t="s">
        <v>94</v>
      </c>
      <c r="BM22" s="18" t="s">
        <v>94</v>
      </c>
      <c r="BN22" s="18" t="s">
        <v>95</v>
      </c>
      <c r="BO22" s="18" t="s">
        <v>96</v>
      </c>
      <c r="BP22" s="18" t="s">
        <v>77</v>
      </c>
      <c r="BQ22" s="18" t="s">
        <v>78</v>
      </c>
      <c r="BR22" s="18" t="s">
        <v>79</v>
      </c>
      <c r="BS22" s="18" t="s">
        <v>80</v>
      </c>
      <c r="BT22" s="18" t="s">
        <v>81</v>
      </c>
      <c r="BU22" s="18" t="s">
        <v>82</v>
      </c>
      <c r="BV22" s="18" t="s">
        <v>80</v>
      </c>
      <c r="BW22" s="18" t="s">
        <v>83</v>
      </c>
      <c r="BX22" s="18" t="s">
        <v>84</v>
      </c>
      <c r="BY22" s="18" t="s">
        <v>85</v>
      </c>
      <c r="BZ22" s="18" t="s">
        <v>86</v>
      </c>
      <c r="CA22" s="18" t="s">
        <v>87</v>
      </c>
      <c r="CB22" s="18" t="s">
        <v>76</v>
      </c>
      <c r="CC22" s="18" t="s">
        <v>75</v>
      </c>
      <c r="CD22" s="18" t="s">
        <v>74</v>
      </c>
      <c r="CE22" s="18" t="s">
        <v>73</v>
      </c>
      <c r="CF22" s="18" t="s">
        <v>72</v>
      </c>
      <c r="CG22" s="18" t="s">
        <v>71</v>
      </c>
      <c r="CH22" s="18" t="s">
        <v>70</v>
      </c>
      <c r="CI22" s="18" t="s">
        <v>69</v>
      </c>
      <c r="CJ22" s="18" t="s">
        <v>68</v>
      </c>
      <c r="CK22" s="18" t="s">
        <v>67</v>
      </c>
      <c r="CL22" s="18">
        <v>681</v>
      </c>
      <c r="CM22" s="18">
        <v>669</v>
      </c>
      <c r="CN22" s="18">
        <v>648</v>
      </c>
      <c r="CO22" s="18">
        <v>652</v>
      </c>
      <c r="CP22" s="18">
        <v>668</v>
      </c>
      <c r="CQ22" s="18">
        <v>672</v>
      </c>
      <c r="CR22" s="18">
        <v>678</v>
      </c>
      <c r="CS22" s="18">
        <v>673</v>
      </c>
      <c r="CT22" s="11"/>
      <c r="CU22" s="11"/>
      <c r="CV22" s="2" t="s">
        <v>120</v>
      </c>
      <c r="CW22" s="2">
        <v>5.9711483031866458E-3</v>
      </c>
      <c r="CX22" s="11"/>
      <c r="CY22" s="2" t="s">
        <v>120</v>
      </c>
      <c r="CZ22" s="3">
        <v>1.0629124390933206E-2</v>
      </c>
    </row>
    <row r="23" spans="1:107" s="19" customFormat="1" x14ac:dyDescent="0.25">
      <c r="A23" s="58" t="s">
        <v>37</v>
      </c>
      <c r="B23" s="20">
        <v>245</v>
      </c>
      <c r="C23" s="20">
        <v>790</v>
      </c>
      <c r="D23" s="20">
        <v>574</v>
      </c>
      <c r="E23" s="20">
        <v>702</v>
      </c>
      <c r="F23" s="20">
        <v>898</v>
      </c>
      <c r="G23" s="20">
        <v>806</v>
      </c>
      <c r="H23" s="20">
        <v>591</v>
      </c>
      <c r="I23" s="20">
        <v>1137</v>
      </c>
      <c r="J23" s="20">
        <v>1410</v>
      </c>
      <c r="K23" s="20">
        <v>1483</v>
      </c>
      <c r="L23" s="20">
        <v>1426</v>
      </c>
      <c r="M23" s="20">
        <v>1683</v>
      </c>
      <c r="N23" s="20">
        <v>1712</v>
      </c>
      <c r="O23" s="20">
        <v>1831</v>
      </c>
      <c r="P23" s="20">
        <v>1936</v>
      </c>
      <c r="Q23" s="20">
        <v>1897</v>
      </c>
      <c r="R23" s="20">
        <v>1866</v>
      </c>
      <c r="S23" s="20">
        <v>2023</v>
      </c>
      <c r="T23" s="20">
        <v>1811</v>
      </c>
      <c r="U23" s="20">
        <v>1916</v>
      </c>
      <c r="V23" s="20">
        <v>2017</v>
      </c>
      <c r="W23" s="20">
        <v>1719</v>
      </c>
      <c r="X23" s="20">
        <v>1512</v>
      </c>
      <c r="Y23" s="20">
        <v>1436</v>
      </c>
      <c r="Z23" s="20">
        <v>1631</v>
      </c>
      <c r="AA23" s="20">
        <v>2311</v>
      </c>
      <c r="AB23" s="20">
        <v>3264</v>
      </c>
      <c r="AC23" s="20">
        <v>9845</v>
      </c>
      <c r="AD23" s="20">
        <v>12027</v>
      </c>
      <c r="AE23" s="20">
        <v>14339</v>
      </c>
      <c r="AF23" s="20">
        <v>16117</v>
      </c>
      <c r="AG23" s="20">
        <v>18620</v>
      </c>
      <c r="AH23" s="20">
        <v>18773</v>
      </c>
      <c r="AI23" s="20">
        <v>19321</v>
      </c>
      <c r="AJ23" s="20">
        <v>23359</v>
      </c>
      <c r="AK23" s="20">
        <v>24726</v>
      </c>
      <c r="AL23" s="20">
        <v>23987</v>
      </c>
      <c r="AM23" s="20">
        <v>24985</v>
      </c>
      <c r="AN23" s="20">
        <v>25724</v>
      </c>
      <c r="AO23" s="20">
        <v>27527</v>
      </c>
      <c r="AP23" s="20">
        <v>27642</v>
      </c>
      <c r="AQ23" s="20">
        <v>25374</v>
      </c>
      <c r="AR23" s="20">
        <v>26378</v>
      </c>
      <c r="AS23" s="20">
        <v>24623</v>
      </c>
      <c r="AT23" s="20">
        <v>23154</v>
      </c>
      <c r="AU23" s="20">
        <v>23895</v>
      </c>
      <c r="AV23" s="20">
        <v>22048</v>
      </c>
      <c r="AW23" s="20">
        <v>21921</v>
      </c>
      <c r="AX23" s="20">
        <v>25859</v>
      </c>
      <c r="AY23" s="20">
        <v>26704</v>
      </c>
      <c r="AZ23" s="20">
        <v>26243</v>
      </c>
      <c r="BA23" s="20">
        <v>26822</v>
      </c>
      <c r="BB23" s="20">
        <v>28512</v>
      </c>
      <c r="BC23" s="20">
        <v>27898</v>
      </c>
      <c r="BD23" s="20">
        <v>27383</v>
      </c>
      <c r="BE23" s="20">
        <v>28300</v>
      </c>
      <c r="BF23" s="20">
        <v>29106</v>
      </c>
      <c r="BG23" s="20">
        <v>29260</v>
      </c>
      <c r="BH23" s="20">
        <v>30211</v>
      </c>
      <c r="BI23" s="20">
        <v>29364</v>
      </c>
      <c r="BJ23" s="20">
        <v>33277</v>
      </c>
      <c r="BK23" s="20">
        <v>33337</v>
      </c>
      <c r="BL23" s="20">
        <v>36006</v>
      </c>
      <c r="BM23" s="20">
        <v>39301</v>
      </c>
      <c r="BN23" s="20">
        <v>43834</v>
      </c>
      <c r="BO23" s="20">
        <v>43993</v>
      </c>
      <c r="BP23" s="20">
        <v>41731</v>
      </c>
      <c r="BQ23" s="20">
        <v>42798</v>
      </c>
      <c r="BR23" s="20">
        <v>44589</v>
      </c>
      <c r="BS23" s="20">
        <v>43695</v>
      </c>
      <c r="BT23" s="20">
        <v>54263</v>
      </c>
      <c r="BU23" s="20">
        <v>56217</v>
      </c>
      <c r="BV23" s="20">
        <v>61676</v>
      </c>
      <c r="BW23" s="20">
        <v>86545</v>
      </c>
      <c r="BX23" s="20">
        <v>88956</v>
      </c>
      <c r="BY23" s="20">
        <v>75503</v>
      </c>
      <c r="BZ23" s="20">
        <v>85442</v>
      </c>
      <c r="CA23" s="20">
        <v>87992</v>
      </c>
      <c r="CB23" s="20">
        <v>82886</v>
      </c>
      <c r="CC23" s="20">
        <v>97549</v>
      </c>
      <c r="CD23" s="20">
        <v>84595</v>
      </c>
      <c r="CE23" s="20">
        <v>103297</v>
      </c>
      <c r="CF23" s="20">
        <v>101759</v>
      </c>
      <c r="CG23" s="20">
        <v>105847</v>
      </c>
      <c r="CH23" s="20">
        <v>84671</v>
      </c>
      <c r="CI23" s="20">
        <v>87033</v>
      </c>
      <c r="CJ23" s="20">
        <v>91515</v>
      </c>
      <c r="CK23" s="20">
        <v>97087</v>
      </c>
      <c r="CL23" s="20">
        <v>101552</v>
      </c>
      <c r="CM23" s="20">
        <v>91068</v>
      </c>
      <c r="CN23" s="20">
        <v>88154</v>
      </c>
      <c r="CO23" s="20">
        <v>88587</v>
      </c>
      <c r="CP23" s="20">
        <v>90599</v>
      </c>
      <c r="CQ23" s="20">
        <v>91543</v>
      </c>
      <c r="CR23" s="20">
        <v>95072</v>
      </c>
      <c r="CS23" s="20">
        <v>93966</v>
      </c>
      <c r="CT23" s="11"/>
      <c r="CU23" s="11"/>
      <c r="CV23" s="4" t="s">
        <v>124</v>
      </c>
      <c r="CW23" s="4">
        <v>4.9607959475668406E-3</v>
      </c>
      <c r="CX23" s="11"/>
      <c r="CY23" s="4" t="s">
        <v>124</v>
      </c>
      <c r="CZ23" s="5">
        <v>6.5861451062960994E-3</v>
      </c>
      <c r="DC23" s="12"/>
    </row>
    <row r="24" spans="1:107" s="12" customFormat="1" x14ac:dyDescent="0.25">
      <c r="A24" s="55" t="s">
        <v>38</v>
      </c>
      <c r="B24" s="8">
        <v>85728</v>
      </c>
      <c r="C24" s="8">
        <v>41990</v>
      </c>
      <c r="D24" s="8">
        <v>31434.59</v>
      </c>
      <c r="E24" s="8">
        <v>33750.699999999997</v>
      </c>
      <c r="F24" s="8">
        <v>33173.269999999997</v>
      </c>
      <c r="G24" s="8">
        <v>30044.92</v>
      </c>
      <c r="H24" s="8">
        <v>41894.959999999999</v>
      </c>
      <c r="I24" s="8">
        <v>61273.745161290324</v>
      </c>
      <c r="J24" s="8">
        <v>46403.94806331471</v>
      </c>
      <c r="K24" s="8">
        <v>59878.018597560971</v>
      </c>
      <c r="L24" s="8">
        <v>56815.223455657491</v>
      </c>
      <c r="M24" s="8">
        <v>46762.780286054825</v>
      </c>
      <c r="N24" s="8">
        <v>65618.49577151335</v>
      </c>
      <c r="O24" s="8">
        <v>74836.183834269657</v>
      </c>
      <c r="P24" s="8">
        <v>75806.662416769424</v>
      </c>
      <c r="Q24" s="8">
        <v>98475.873380062301</v>
      </c>
      <c r="R24" s="8">
        <v>75309.119375684546</v>
      </c>
      <c r="S24" s="8">
        <v>106470.61170180723</v>
      </c>
      <c r="T24" s="8">
        <v>108351.89724702381</v>
      </c>
      <c r="U24" s="8">
        <v>128116.15</v>
      </c>
      <c r="V24" s="8">
        <v>109305.89</v>
      </c>
      <c r="W24" s="8">
        <v>112087.18</v>
      </c>
      <c r="X24" s="8">
        <v>103728.2</v>
      </c>
      <c r="Y24" s="8">
        <v>176494.88</v>
      </c>
      <c r="Z24" s="8">
        <v>204251.75</v>
      </c>
      <c r="AA24" s="8">
        <v>263156.89</v>
      </c>
      <c r="AB24" s="8">
        <v>248962.26</v>
      </c>
      <c r="AC24" s="8">
        <v>358810.26</v>
      </c>
      <c r="AD24" s="8">
        <v>329538.27</v>
      </c>
      <c r="AE24" s="8">
        <v>344483.35</v>
      </c>
      <c r="AF24" s="8">
        <v>341338.02</v>
      </c>
      <c r="AG24" s="8">
        <v>372462.75</v>
      </c>
      <c r="AH24" s="8">
        <v>400350.99</v>
      </c>
      <c r="AI24" s="8">
        <v>425987.58</v>
      </c>
      <c r="AJ24" s="8">
        <v>463334.01</v>
      </c>
      <c r="AK24" s="8">
        <v>446673</v>
      </c>
      <c r="AL24" s="8">
        <v>455766.35</v>
      </c>
      <c r="AM24" s="8">
        <v>453472.17</v>
      </c>
      <c r="AN24" s="8">
        <v>509262.01</v>
      </c>
      <c r="AO24" s="8">
        <v>547104.93999999994</v>
      </c>
      <c r="AP24" s="8">
        <v>585854.42000000004</v>
      </c>
      <c r="AQ24" s="8">
        <v>685061.43</v>
      </c>
      <c r="AR24" s="8">
        <v>527182.65</v>
      </c>
      <c r="AS24" s="8">
        <v>525248.08325998066</v>
      </c>
      <c r="AT24" s="8">
        <v>759199.6</v>
      </c>
      <c r="AU24" s="8">
        <v>831039.16</v>
      </c>
      <c r="AV24" s="8">
        <v>860530.3</v>
      </c>
      <c r="AW24" s="8">
        <v>899948.35</v>
      </c>
      <c r="AX24" s="8">
        <v>1140816.68</v>
      </c>
      <c r="AY24" s="8">
        <v>1231463.44</v>
      </c>
      <c r="AZ24" s="8">
        <v>1153069.29</v>
      </c>
      <c r="BA24" s="8">
        <v>1174563.1299999999</v>
      </c>
      <c r="BB24" s="8">
        <v>1177767.8600000001</v>
      </c>
      <c r="BC24" s="8">
        <v>1272683.8400000001</v>
      </c>
      <c r="BD24" s="8">
        <v>1370052.5598257801</v>
      </c>
      <c r="BE24" s="8">
        <v>1574046.29</v>
      </c>
      <c r="BF24" s="8">
        <v>1623815.73</v>
      </c>
      <c r="BG24" s="8">
        <v>1678088.8369108913</v>
      </c>
      <c r="BH24" s="8">
        <v>1638415.76</v>
      </c>
      <c r="BI24" s="8">
        <v>1563430.2155226823</v>
      </c>
      <c r="BJ24" s="8">
        <v>1625200.7288706363</v>
      </c>
      <c r="BK24" s="8">
        <v>1579258.7224948874</v>
      </c>
      <c r="BL24" s="8">
        <v>1570252.9069444444</v>
      </c>
      <c r="BM24" s="8">
        <v>1798593.64</v>
      </c>
      <c r="BN24" s="8">
        <v>1838309.5043103448</v>
      </c>
      <c r="BO24" s="8">
        <v>2024485.7</v>
      </c>
      <c r="BP24" s="8">
        <v>2039670.8948689136</v>
      </c>
      <c r="BQ24" s="8">
        <v>2203331.7999999998</v>
      </c>
      <c r="BR24" s="8">
        <v>2315633.9757142859</v>
      </c>
      <c r="BS24" s="8">
        <v>2467795.2045499999</v>
      </c>
      <c r="BT24" s="8">
        <v>2830949.1</v>
      </c>
      <c r="BU24" s="8">
        <v>2695605.6822222201</v>
      </c>
      <c r="BV24" s="8">
        <v>2813469.15</v>
      </c>
      <c r="BW24" s="8">
        <v>3090080.5685064932</v>
      </c>
      <c r="BX24" s="8">
        <v>3106629.669249617</v>
      </c>
      <c r="BY24" s="8">
        <v>3095822.15</v>
      </c>
      <c r="BZ24" s="8">
        <v>3329961.6386147183</v>
      </c>
      <c r="CA24" s="8">
        <v>3453969.83</v>
      </c>
      <c r="CB24" s="8">
        <v>3553809.27</v>
      </c>
      <c r="CC24" s="8">
        <v>3887275.7670655269</v>
      </c>
      <c r="CD24" s="8">
        <v>3864828.6964721847</v>
      </c>
      <c r="CE24" s="8">
        <v>3934827.5141857336</v>
      </c>
      <c r="CF24" s="8">
        <v>4121913.0757916099</v>
      </c>
      <c r="CG24" s="8">
        <v>4250290.8</v>
      </c>
      <c r="CH24" s="8">
        <v>4066314.2959848484</v>
      </c>
      <c r="CI24" s="8">
        <v>4307290.5325246304</v>
      </c>
      <c r="CJ24" s="8">
        <v>4458439.51</v>
      </c>
      <c r="CK24" s="8">
        <v>6002941.7792625362</v>
      </c>
      <c r="CL24" s="8">
        <v>6280708.0281791482</v>
      </c>
      <c r="CM24" s="8">
        <v>6235752.46</v>
      </c>
      <c r="CN24" s="8">
        <v>6327559.633734568</v>
      </c>
      <c r="CO24" s="8">
        <v>6687664.5199999996</v>
      </c>
      <c r="CP24" s="8">
        <v>7015230.4900000002</v>
      </c>
      <c r="CQ24" s="8">
        <v>7032371.3399999999</v>
      </c>
      <c r="CR24" s="8">
        <v>6783922.0199999996</v>
      </c>
      <c r="CS24" s="8">
        <v>7277020.2599999998</v>
      </c>
      <c r="CT24" s="11"/>
      <c r="CU24" s="11"/>
      <c r="CV24" s="2" t="s">
        <v>121</v>
      </c>
      <c r="CW24" s="2">
        <v>3.447209030260598E-3</v>
      </c>
      <c r="CX24" s="11"/>
      <c r="CY24" s="2" t="s">
        <v>121</v>
      </c>
      <c r="CZ24" s="3">
        <v>4.5762570258324874E-3</v>
      </c>
    </row>
    <row r="25" spans="1:107" s="15" customFormat="1" x14ac:dyDescent="0.25">
      <c r="A25" s="59" t="s">
        <v>47</v>
      </c>
      <c r="B25" s="4">
        <v>5.0299999999999997E-2</v>
      </c>
      <c r="C25" s="4">
        <v>5.6800000000000003E-2</v>
      </c>
      <c r="D25" s="4">
        <v>5.3900000000000003E-2</v>
      </c>
      <c r="E25" s="4">
        <v>4.9099999999999998E-2</v>
      </c>
      <c r="F25" s="4">
        <v>4.7E-2</v>
      </c>
      <c r="G25" s="4">
        <v>4.5199999999999997E-2</v>
      </c>
      <c r="H25" s="4">
        <v>5.1499999999999997E-2</v>
      </c>
      <c r="I25" s="4">
        <v>4.7399999999999998E-2</v>
      </c>
      <c r="J25" s="4">
        <v>4.6199999999999998E-2</v>
      </c>
      <c r="K25" s="4">
        <v>4.4600000000000001E-2</v>
      </c>
      <c r="L25" s="4">
        <v>4.5699999999999998E-2</v>
      </c>
      <c r="M25" s="4">
        <v>4.9299999999999997E-2</v>
      </c>
      <c r="N25" s="4">
        <v>4.1399999999999999E-2</v>
      </c>
      <c r="O25" s="4">
        <v>3.9100000000000003E-2</v>
      </c>
      <c r="P25" s="4">
        <v>3.5700000000000003E-2</v>
      </c>
      <c r="Q25" s="4">
        <v>4.3700000000000003E-2</v>
      </c>
      <c r="R25" s="4">
        <v>4.5699999999999998E-2</v>
      </c>
      <c r="S25" s="4">
        <v>4.5999999999999999E-2</v>
      </c>
      <c r="T25" s="4">
        <v>2.87E-2</v>
      </c>
      <c r="U25" s="4">
        <v>3.5999999999999997E-2</v>
      </c>
      <c r="V25" s="4">
        <v>4.36E-2</v>
      </c>
      <c r="W25" s="4">
        <v>4.8399999999999999E-2</v>
      </c>
      <c r="X25" s="4">
        <v>4.4600000000000001E-2</v>
      </c>
      <c r="Y25" s="4">
        <v>3.32E-2</v>
      </c>
      <c r="Z25" s="4">
        <v>3.4200000000000001E-2</v>
      </c>
      <c r="AA25" s="4">
        <v>3.1800000000000002E-2</v>
      </c>
      <c r="AB25" s="4">
        <v>3.5200000000000002E-2</v>
      </c>
      <c r="AC25" s="4">
        <v>3.2500000000000001E-2</v>
      </c>
      <c r="AD25" s="4">
        <v>3.2500000000000001E-2</v>
      </c>
      <c r="AE25" s="4">
        <v>3.2099999999999997E-2</v>
      </c>
      <c r="AF25" s="4">
        <v>3.5099999999999999E-2</v>
      </c>
      <c r="AG25" s="4">
        <v>3.2399999999999998E-2</v>
      </c>
      <c r="AH25" s="4">
        <v>3.4500000000000003E-2</v>
      </c>
      <c r="AI25" s="4">
        <v>3.3700000000000001E-2</v>
      </c>
      <c r="AJ25" s="4">
        <v>3.2559999999999999E-2</v>
      </c>
      <c r="AK25" s="4">
        <v>3.1199999999999999E-2</v>
      </c>
      <c r="AL25" s="4">
        <v>3.3700000000000001E-2</v>
      </c>
      <c r="AM25" s="4">
        <v>3.0700000000000002E-2</v>
      </c>
      <c r="AN25" s="4">
        <v>2.86E-2</v>
      </c>
      <c r="AO25" s="4">
        <v>3.1099999999999999E-2</v>
      </c>
      <c r="AP25" s="4">
        <v>3.32E-2</v>
      </c>
      <c r="AQ25" s="4">
        <v>3.0700000000000002E-2</v>
      </c>
      <c r="AR25" s="4">
        <v>3.3779999999999998E-2</v>
      </c>
      <c r="AS25" s="4">
        <v>3.1800000000000002E-2</v>
      </c>
      <c r="AT25" s="4">
        <v>3.32E-2</v>
      </c>
      <c r="AU25" s="4">
        <v>3.61E-2</v>
      </c>
      <c r="AV25" s="4">
        <v>3.0800000000000001E-2</v>
      </c>
      <c r="AW25" s="4">
        <v>3.1449999999999999E-2</v>
      </c>
      <c r="AX25" s="4">
        <v>3.1800000000000002E-2</v>
      </c>
      <c r="AY25" s="4">
        <v>2.76E-2</v>
      </c>
      <c r="AZ25" s="4">
        <v>2.7699999999999999E-2</v>
      </c>
      <c r="BA25" s="4">
        <v>2.6700000000000002E-2</v>
      </c>
      <c r="BB25" s="4">
        <v>3.1E-2</v>
      </c>
      <c r="BC25" s="4">
        <v>4.0099999999999997E-2</v>
      </c>
      <c r="BD25" s="4">
        <v>3.85E-2</v>
      </c>
      <c r="BE25" s="4">
        <v>2.8899999999999999E-2</v>
      </c>
      <c r="BF25" s="4">
        <v>2.7799999999999998E-2</v>
      </c>
      <c r="BG25" s="4">
        <v>2.6700000000000002E-2</v>
      </c>
      <c r="BH25" s="4">
        <v>2.6100000000000002E-2</v>
      </c>
      <c r="BI25" s="4">
        <v>2.7650000000000001E-2</v>
      </c>
      <c r="BJ25" s="4">
        <v>2.86E-2</v>
      </c>
      <c r="BK25" s="4">
        <v>2.6599999999999999E-2</v>
      </c>
      <c r="BL25" s="4">
        <v>2.3099999999999999E-2</v>
      </c>
      <c r="BM25" s="4">
        <v>2.1499999999999998E-2</v>
      </c>
      <c r="BN25" s="4">
        <v>2.5600000000000001E-2</v>
      </c>
      <c r="BO25" s="4">
        <v>2.351E-2</v>
      </c>
      <c r="BP25" s="4">
        <v>2.5729999999999999E-2</v>
      </c>
      <c r="BQ25" s="4">
        <v>2.1600000000000001E-2</v>
      </c>
      <c r="BR25" s="4">
        <v>2.0199999999999999E-2</v>
      </c>
      <c r="BS25" s="4">
        <v>2.06E-2</v>
      </c>
      <c r="BT25" s="4">
        <v>2.1100000000000001E-2</v>
      </c>
      <c r="BU25" s="4">
        <v>2.29E-2</v>
      </c>
      <c r="BV25" s="4">
        <v>2.0299999999999999E-2</v>
      </c>
      <c r="BW25" s="4">
        <v>1.9699999999999999E-2</v>
      </c>
      <c r="BX25" s="4">
        <v>2.0029999999999999E-2</v>
      </c>
      <c r="BY25" s="4">
        <v>2.0899999999999998E-2</v>
      </c>
      <c r="BZ25" s="4">
        <v>2.393E-2</v>
      </c>
      <c r="CA25" s="4">
        <v>2.35E-2</v>
      </c>
      <c r="CB25" s="4">
        <v>2.69E-2</v>
      </c>
      <c r="CC25" s="4">
        <v>0.02</v>
      </c>
      <c r="CD25" s="4">
        <v>2.1899999999999999E-2</v>
      </c>
      <c r="CE25" s="4">
        <v>2.06E-2</v>
      </c>
      <c r="CF25" s="4">
        <v>2.18E-2</v>
      </c>
      <c r="CG25" s="4">
        <v>2.1299999999999999E-2</v>
      </c>
      <c r="CH25" s="4">
        <v>2.2800000000000001E-2</v>
      </c>
      <c r="CI25" s="4">
        <v>2.1100000000000001E-2</v>
      </c>
      <c r="CJ25" s="4">
        <v>2.0500000000000001E-2</v>
      </c>
      <c r="CK25" s="4">
        <v>2.0500000000000001E-2</v>
      </c>
      <c r="CL25" s="4">
        <v>2.1700000000000001E-2</v>
      </c>
      <c r="CM25" s="4">
        <v>2.1489999999999999E-2</v>
      </c>
      <c r="CN25" s="4">
        <v>2.342E-2</v>
      </c>
      <c r="CO25" s="4">
        <v>2.206E-2</v>
      </c>
      <c r="CP25" s="4">
        <v>1.966E-2</v>
      </c>
      <c r="CQ25" s="4">
        <v>2.0299999999999999E-2</v>
      </c>
      <c r="CR25" s="4">
        <v>1.8800000000000001E-2</v>
      </c>
      <c r="CS25" s="4">
        <v>1.9099999999999999E-2</v>
      </c>
      <c r="CT25" s="11"/>
      <c r="CU25" s="11"/>
      <c r="CV25" s="4" t="s">
        <v>129</v>
      </c>
      <c r="CW25" s="4">
        <v>2.7841498642643364E-3</v>
      </c>
      <c r="CX25" s="63"/>
      <c r="CY25" s="2" t="s">
        <v>129</v>
      </c>
      <c r="CZ25" s="3">
        <v>3.0652135739919939E-3</v>
      </c>
      <c r="DC25" s="12"/>
    </row>
    <row r="26" spans="1:107" s="15" customFormat="1" x14ac:dyDescent="0.25">
      <c r="A26" s="60" t="s">
        <v>53</v>
      </c>
      <c r="B26" s="2">
        <v>0.57999999999999996</v>
      </c>
      <c r="C26" s="2">
        <v>0.62</v>
      </c>
      <c r="D26" s="2">
        <v>0.61</v>
      </c>
      <c r="E26" s="2">
        <v>0.56999999999999995</v>
      </c>
      <c r="F26" s="2">
        <v>0.56999999999999995</v>
      </c>
      <c r="G26" s="2">
        <v>0.57999999999999996</v>
      </c>
      <c r="H26" s="2">
        <v>0.61</v>
      </c>
      <c r="I26" s="2">
        <v>0.59</v>
      </c>
      <c r="J26" s="2">
        <v>0.56999999999999995</v>
      </c>
      <c r="K26" s="2">
        <v>0.56999999999999995</v>
      </c>
      <c r="L26" s="2">
        <v>0.59299999999999997</v>
      </c>
      <c r="M26" s="2">
        <v>0.58399999999999996</v>
      </c>
      <c r="N26" s="2">
        <v>0.59150000000000003</v>
      </c>
      <c r="O26" s="2">
        <v>0.61299999999999999</v>
      </c>
      <c r="P26" s="2">
        <v>0.628</v>
      </c>
      <c r="Q26" s="2">
        <v>0.58320000000000005</v>
      </c>
      <c r="R26" s="2">
        <v>0.60070000000000001</v>
      </c>
      <c r="S26" s="2">
        <v>0.57330000000000003</v>
      </c>
      <c r="T26" s="2">
        <v>0.61799999999999999</v>
      </c>
      <c r="U26" s="2">
        <v>0.623</v>
      </c>
      <c r="V26" s="2">
        <v>0.79</v>
      </c>
      <c r="W26" s="2">
        <v>0.87</v>
      </c>
      <c r="X26" s="2">
        <v>0.83</v>
      </c>
      <c r="Y26" s="2">
        <v>0.79</v>
      </c>
      <c r="Z26" s="2">
        <v>0.76</v>
      </c>
      <c r="AA26" s="2">
        <v>0.71</v>
      </c>
      <c r="AB26" s="2">
        <v>0.66900000000000004</v>
      </c>
      <c r="AC26" s="2">
        <v>0.58169999999999999</v>
      </c>
      <c r="AD26" s="2">
        <v>0.52310000000000001</v>
      </c>
      <c r="AE26" s="2">
        <v>0.54120000000000001</v>
      </c>
      <c r="AF26" s="2">
        <v>0.49109999999999998</v>
      </c>
      <c r="AG26" s="2">
        <v>0.51859999999999995</v>
      </c>
      <c r="AH26" s="2">
        <v>0.52029999999999998</v>
      </c>
      <c r="AI26" s="2">
        <v>0.50819999999999999</v>
      </c>
      <c r="AJ26" s="2">
        <v>0.51910000000000001</v>
      </c>
      <c r="AK26" s="2">
        <v>0.50190000000000001</v>
      </c>
      <c r="AL26" s="2">
        <v>0.49299999999999999</v>
      </c>
      <c r="AM26" s="2">
        <v>0.503</v>
      </c>
      <c r="AN26" s="2">
        <v>0.5101</v>
      </c>
      <c r="AO26" s="2">
        <v>0.48230000000000001</v>
      </c>
      <c r="AP26" s="2">
        <v>0.4612</v>
      </c>
      <c r="AQ26" s="2">
        <v>0.46739999999999998</v>
      </c>
      <c r="AR26" s="2">
        <v>0.4582</v>
      </c>
      <c r="AS26" s="2">
        <v>0.4496</v>
      </c>
      <c r="AT26" s="2">
        <v>0.4274</v>
      </c>
      <c r="AU26" s="2">
        <v>0.4199</v>
      </c>
      <c r="AV26" s="2">
        <v>0.40870000000000001</v>
      </c>
      <c r="AW26" s="2">
        <v>0.40239999999999998</v>
      </c>
      <c r="AX26" s="2">
        <v>0.3987</v>
      </c>
      <c r="AY26" s="2">
        <v>0.40460000000000002</v>
      </c>
      <c r="AZ26" s="2">
        <v>0.40860000000000002</v>
      </c>
      <c r="BA26" s="2">
        <v>0.39929999999999999</v>
      </c>
      <c r="BB26" s="2">
        <v>0.38590000000000002</v>
      </c>
      <c r="BC26" s="2">
        <v>0.38890000000000002</v>
      </c>
      <c r="BD26" s="2">
        <v>0.38650000000000001</v>
      </c>
      <c r="BE26" s="2">
        <v>0.38100000000000001</v>
      </c>
      <c r="BF26" s="2">
        <v>0.38190000000000002</v>
      </c>
      <c r="BG26" s="2">
        <v>0.38229999999999997</v>
      </c>
      <c r="BH26" s="2">
        <v>0.37559999999999999</v>
      </c>
      <c r="BI26" s="2">
        <v>0.36990000000000001</v>
      </c>
      <c r="BJ26" s="2">
        <v>0.35260000000000002</v>
      </c>
      <c r="BK26" s="2">
        <v>0.3508</v>
      </c>
      <c r="BL26" s="2">
        <v>0.3226</v>
      </c>
      <c r="BM26" s="2">
        <v>0.31280000000000002</v>
      </c>
      <c r="BN26" s="2">
        <v>0.2928</v>
      </c>
      <c r="BO26" s="2">
        <v>0.27850000000000003</v>
      </c>
      <c r="BP26" s="2">
        <v>0.25629999999999997</v>
      </c>
      <c r="BQ26" s="2">
        <v>0.23830000000000001</v>
      </c>
      <c r="BR26" s="2">
        <v>0.23380000000000001</v>
      </c>
      <c r="BS26" s="2">
        <v>0.2321</v>
      </c>
      <c r="BT26" s="2">
        <v>0.22969999999999999</v>
      </c>
      <c r="BU26" s="2">
        <v>0.2177</v>
      </c>
      <c r="BV26" s="2">
        <v>0.2213</v>
      </c>
      <c r="BW26" s="2">
        <v>0.1956</v>
      </c>
      <c r="BX26" s="2">
        <v>0.221</v>
      </c>
      <c r="BY26" s="2">
        <v>0.2107</v>
      </c>
      <c r="BZ26" s="2">
        <v>0.20449999999999999</v>
      </c>
      <c r="CA26" s="2">
        <v>0.19350000000000001</v>
      </c>
      <c r="CB26" s="2">
        <v>0.16200000000000001</v>
      </c>
      <c r="CC26" s="2">
        <v>0.16850000000000001</v>
      </c>
      <c r="CD26" s="2">
        <v>0.16750000000000001</v>
      </c>
      <c r="CE26" s="2">
        <v>0.1686</v>
      </c>
      <c r="CF26" s="2">
        <v>0.1691</v>
      </c>
      <c r="CG26" s="2">
        <v>0.1802</v>
      </c>
      <c r="CH26" s="2">
        <v>0.17560000000000001</v>
      </c>
      <c r="CI26" s="2">
        <v>0.1522</v>
      </c>
      <c r="CJ26" s="2">
        <v>0.15310000000000001</v>
      </c>
      <c r="CK26" s="2">
        <v>0.1517</v>
      </c>
      <c r="CL26" s="2">
        <v>0.15229999999999999</v>
      </c>
      <c r="CM26" s="2">
        <v>0.15010000000000001</v>
      </c>
      <c r="CN26" s="2">
        <v>0.16239999999999999</v>
      </c>
      <c r="CO26" s="2">
        <v>0.14860000000000001</v>
      </c>
      <c r="CP26" s="2">
        <v>0.14580000000000001</v>
      </c>
      <c r="CQ26" s="2">
        <v>0.1421</v>
      </c>
      <c r="CR26" s="2">
        <v>0.14099999999999999</v>
      </c>
      <c r="CS26" s="2">
        <v>0.14050000000000001</v>
      </c>
      <c r="CT26" s="11"/>
      <c r="CU26" s="11"/>
      <c r="CV26" s="2" t="s">
        <v>122</v>
      </c>
      <c r="CW26" s="2">
        <v>2.7279468948612205E-3</v>
      </c>
      <c r="CX26" s="11"/>
      <c r="CY26" s="4" t="s">
        <v>122</v>
      </c>
      <c r="CZ26" s="5">
        <v>3.0195289446378376E-3</v>
      </c>
      <c r="DC26" s="12"/>
    </row>
    <row r="27" spans="1:107" s="48" customFormat="1" x14ac:dyDescent="0.25">
      <c r="A27" s="70" t="s">
        <v>97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>
        <v>24</v>
      </c>
      <c r="AG27" s="6">
        <v>23</v>
      </c>
      <c r="AH27" s="6">
        <v>23</v>
      </c>
      <c r="AI27" s="6">
        <v>25</v>
      </c>
      <c r="AJ27" s="6">
        <v>26</v>
      </c>
      <c r="AK27" s="6">
        <v>26</v>
      </c>
      <c r="AL27" s="6">
        <v>24</v>
      </c>
      <c r="AM27" s="6">
        <v>23</v>
      </c>
      <c r="AN27" s="6">
        <v>25</v>
      </c>
      <c r="AO27" s="6">
        <v>25</v>
      </c>
      <c r="AP27" s="6">
        <v>28</v>
      </c>
      <c r="AQ27" s="6">
        <v>35</v>
      </c>
      <c r="AR27" s="6">
        <v>36</v>
      </c>
      <c r="AS27" s="6">
        <v>35</v>
      </c>
      <c r="AT27" s="6">
        <v>37</v>
      </c>
      <c r="AU27" s="6">
        <v>34</v>
      </c>
      <c r="AV27" s="6">
        <v>33</v>
      </c>
      <c r="AW27" s="6">
        <v>30</v>
      </c>
      <c r="AX27" s="6">
        <v>33</v>
      </c>
      <c r="AY27" s="6">
        <v>50</v>
      </c>
      <c r="AZ27" s="6">
        <v>55</v>
      </c>
      <c r="BA27" s="6">
        <v>52</v>
      </c>
      <c r="BB27" s="6">
        <v>47</v>
      </c>
      <c r="BC27" s="6">
        <v>45</v>
      </c>
      <c r="BD27" s="6">
        <v>39</v>
      </c>
      <c r="BE27" s="6">
        <v>37</v>
      </c>
      <c r="BF27" s="6">
        <v>31</v>
      </c>
      <c r="BG27" s="6">
        <v>34</v>
      </c>
      <c r="BH27" s="6">
        <v>48</v>
      </c>
      <c r="BI27" s="6">
        <v>44</v>
      </c>
      <c r="BJ27" s="6">
        <v>42</v>
      </c>
      <c r="BK27" s="6">
        <v>50</v>
      </c>
      <c r="BL27" s="6">
        <v>59</v>
      </c>
      <c r="BM27" s="6">
        <v>62</v>
      </c>
      <c r="BN27" s="6">
        <v>63</v>
      </c>
      <c r="BO27" s="6">
        <v>60</v>
      </c>
      <c r="BP27" s="6">
        <v>60</v>
      </c>
      <c r="BQ27" s="6">
        <v>60</v>
      </c>
      <c r="BR27" s="6">
        <v>57</v>
      </c>
      <c r="BS27" s="6">
        <v>63</v>
      </c>
      <c r="BT27" s="6">
        <v>66</v>
      </c>
      <c r="BU27" s="6">
        <v>71</v>
      </c>
      <c r="BV27" s="6">
        <v>74</v>
      </c>
      <c r="BW27" s="6">
        <v>72</v>
      </c>
      <c r="BX27" s="6">
        <v>75</v>
      </c>
      <c r="BY27" s="6">
        <v>75</v>
      </c>
      <c r="BZ27" s="6">
        <v>78</v>
      </c>
      <c r="CA27" s="6">
        <v>78</v>
      </c>
      <c r="CB27" s="6">
        <v>77</v>
      </c>
      <c r="CC27" s="6">
        <v>73</v>
      </c>
      <c r="CD27" s="6">
        <v>80</v>
      </c>
      <c r="CE27" s="6">
        <v>97</v>
      </c>
      <c r="CF27" s="6">
        <v>104</v>
      </c>
      <c r="CG27" s="6">
        <v>104</v>
      </c>
      <c r="CH27" s="6">
        <v>127</v>
      </c>
      <c r="CI27" s="6">
        <v>125</v>
      </c>
      <c r="CJ27" s="6">
        <v>129</v>
      </c>
      <c r="CK27" s="6">
        <v>130.9</v>
      </c>
      <c r="CL27" s="6">
        <v>125.7</v>
      </c>
      <c r="CM27" s="6">
        <v>137.6</v>
      </c>
      <c r="CN27" s="6">
        <v>129</v>
      </c>
      <c r="CO27" s="6">
        <v>143.1</v>
      </c>
      <c r="CP27" s="6">
        <v>139.02000000000001</v>
      </c>
      <c r="CQ27" s="6">
        <v>140.30000000000001</v>
      </c>
      <c r="CR27" s="6">
        <v>125.6</v>
      </c>
      <c r="CS27" s="6">
        <v>120.1</v>
      </c>
      <c r="CT27" s="11"/>
      <c r="CU27" s="11"/>
      <c r="CV27" s="4" t="s">
        <v>123</v>
      </c>
      <c r="CW27" s="4">
        <v>6.8153390564486326E-4</v>
      </c>
      <c r="CX27" s="11"/>
      <c r="CY27" s="2" t="s">
        <v>125</v>
      </c>
      <c r="CZ27" s="3">
        <v>2.6878983393594531E-3</v>
      </c>
      <c r="DC27" s="22"/>
    </row>
    <row r="28" spans="1:107" s="21" customFormat="1" x14ac:dyDescent="0.25">
      <c r="A28" s="60" t="s">
        <v>52</v>
      </c>
      <c r="B28" s="7">
        <v>28</v>
      </c>
      <c r="C28" s="7">
        <v>47</v>
      </c>
      <c r="D28" s="7">
        <v>44</v>
      </c>
      <c r="E28" s="7">
        <v>46.9</v>
      </c>
      <c r="F28" s="7">
        <v>34.770000000000003</v>
      </c>
      <c r="G28" s="7">
        <v>47.07</v>
      </c>
      <c r="H28" s="7">
        <v>43.19</v>
      </c>
      <c r="I28" s="7">
        <v>40.29</v>
      </c>
      <c r="J28" s="7">
        <v>40.78</v>
      </c>
      <c r="K28" s="7">
        <v>33.15</v>
      </c>
      <c r="L28" s="7">
        <v>30.6</v>
      </c>
      <c r="M28" s="7">
        <v>29.16</v>
      </c>
      <c r="N28" s="7">
        <v>27.62</v>
      </c>
      <c r="O28" s="7">
        <v>28.18</v>
      </c>
      <c r="P28" s="7">
        <v>38.65</v>
      </c>
      <c r="Q28" s="7">
        <v>33.17</v>
      </c>
      <c r="R28" s="7">
        <v>30.52</v>
      </c>
      <c r="S28" s="7">
        <v>30.73</v>
      </c>
      <c r="T28" s="7">
        <v>35.090000000000003</v>
      </c>
      <c r="U28" s="7">
        <v>38.33</v>
      </c>
      <c r="V28" s="7">
        <v>39.22</v>
      </c>
      <c r="W28" s="7">
        <v>29.33</v>
      </c>
      <c r="X28" s="7">
        <v>35.67</v>
      </c>
      <c r="Y28" s="7">
        <v>32.96</v>
      </c>
      <c r="Z28" s="7">
        <v>35.25</v>
      </c>
      <c r="AA28" s="7">
        <v>38.49</v>
      </c>
      <c r="AB28" s="7">
        <v>47.95</v>
      </c>
      <c r="AC28" s="7">
        <v>48.75</v>
      </c>
      <c r="AD28" s="7">
        <v>49.77</v>
      </c>
      <c r="AE28" s="7">
        <v>52.73</v>
      </c>
      <c r="AF28" s="7">
        <v>46.76</v>
      </c>
      <c r="AG28" s="7">
        <v>49.21</v>
      </c>
      <c r="AH28" s="7">
        <v>47.13</v>
      </c>
      <c r="AI28" s="7">
        <v>47.58</v>
      </c>
      <c r="AJ28" s="7">
        <v>47.56</v>
      </c>
      <c r="AK28" s="7">
        <v>46.46</v>
      </c>
      <c r="AL28" s="7">
        <v>45.61</v>
      </c>
      <c r="AM28" s="7">
        <v>45.36</v>
      </c>
      <c r="AN28" s="7">
        <v>49.05</v>
      </c>
      <c r="AO28" s="7">
        <v>57.81</v>
      </c>
      <c r="AP28" s="7">
        <v>48.54</v>
      </c>
      <c r="AQ28" s="7">
        <v>62.32</v>
      </c>
      <c r="AR28" s="7">
        <v>51.06</v>
      </c>
      <c r="AS28" s="7">
        <v>58.45</v>
      </c>
      <c r="AT28" s="7">
        <v>53.01</v>
      </c>
      <c r="AU28" s="7">
        <v>50.72</v>
      </c>
      <c r="AV28" s="7">
        <v>47.73</v>
      </c>
      <c r="AW28" s="7">
        <v>48.48</v>
      </c>
      <c r="AX28" s="7">
        <v>58.01</v>
      </c>
      <c r="AY28" s="7">
        <v>82.87</v>
      </c>
      <c r="AZ28" s="7">
        <v>63.07</v>
      </c>
      <c r="BA28" s="7">
        <v>55.4</v>
      </c>
      <c r="BB28" s="7">
        <v>51.18</v>
      </c>
      <c r="BC28" s="7">
        <v>73.23</v>
      </c>
      <c r="BD28" s="7">
        <v>45.69</v>
      </c>
      <c r="BE28" s="7">
        <v>60.92</v>
      </c>
      <c r="BF28" s="7">
        <v>58.24</v>
      </c>
      <c r="BG28" s="7">
        <v>64.150000000000006</v>
      </c>
      <c r="BH28" s="7">
        <v>78.75</v>
      </c>
      <c r="BI28" s="7">
        <v>45.79</v>
      </c>
      <c r="BJ28" s="7">
        <v>65.77</v>
      </c>
      <c r="BK28" s="7">
        <v>90.19</v>
      </c>
      <c r="BL28" s="7">
        <v>79.900000000000006</v>
      </c>
      <c r="BM28" s="7">
        <v>83.04</v>
      </c>
      <c r="BN28" s="7">
        <v>78.14</v>
      </c>
      <c r="BO28" s="7">
        <v>82.26</v>
      </c>
      <c r="BP28" s="7">
        <v>73.040000000000006</v>
      </c>
      <c r="BQ28" s="7">
        <v>82.54</v>
      </c>
      <c r="BR28" s="7">
        <v>69.790000000000006</v>
      </c>
      <c r="BS28" s="7">
        <v>75.66</v>
      </c>
      <c r="BT28" s="7">
        <v>77.150000000000006</v>
      </c>
      <c r="BU28" s="7">
        <v>90.98</v>
      </c>
      <c r="BV28" s="7">
        <v>75.94</v>
      </c>
      <c r="BW28" s="7">
        <v>80.14</v>
      </c>
      <c r="BX28" s="7">
        <v>72.37</v>
      </c>
      <c r="BY28" s="7">
        <v>79.23</v>
      </c>
      <c r="BZ28" s="7">
        <v>77.989999999999995</v>
      </c>
      <c r="CA28" s="7">
        <v>82.24</v>
      </c>
      <c r="CB28" s="7">
        <v>78.02</v>
      </c>
      <c r="CC28" s="7">
        <v>80.66</v>
      </c>
      <c r="CD28" s="7">
        <v>84.62</v>
      </c>
      <c r="CE28" s="7">
        <v>92.51</v>
      </c>
      <c r="CF28" s="7">
        <v>86.09</v>
      </c>
      <c r="CG28" s="7">
        <v>71.44</v>
      </c>
      <c r="CH28" s="7">
        <v>128.9</v>
      </c>
      <c r="CI28" s="7">
        <v>124.73</v>
      </c>
      <c r="CJ28" s="7">
        <v>137.26</v>
      </c>
      <c r="CK28" s="7">
        <v>140.9</v>
      </c>
      <c r="CL28" s="7">
        <v>100.85</v>
      </c>
      <c r="CM28" s="7">
        <v>125.97</v>
      </c>
      <c r="CN28" s="7">
        <v>77.66</v>
      </c>
      <c r="CO28" s="7">
        <v>237.97</v>
      </c>
      <c r="CP28" s="7">
        <v>101.59</v>
      </c>
      <c r="CQ28" s="7">
        <v>104.88</v>
      </c>
      <c r="CR28" s="7">
        <v>69.53</v>
      </c>
      <c r="CS28" s="7">
        <v>95.77</v>
      </c>
      <c r="CT28" s="11"/>
      <c r="CU28" s="28"/>
      <c r="CV28" s="4" t="s">
        <v>125</v>
      </c>
      <c r="CW28" s="4">
        <v>5.7480810368419849E-4</v>
      </c>
      <c r="CX28" s="11"/>
      <c r="CY28" s="4" t="s">
        <v>126</v>
      </c>
      <c r="CZ28" s="5">
        <v>1.407224532750216E-3</v>
      </c>
      <c r="DC28" s="22"/>
    </row>
    <row r="29" spans="1:107" s="12" customFormat="1" x14ac:dyDescent="0.25">
      <c r="A29" s="56" t="s">
        <v>51</v>
      </c>
      <c r="B29" s="66">
        <v>9346719.1899999995</v>
      </c>
      <c r="C29" s="66">
        <v>8126318.8099999996</v>
      </c>
      <c r="D29" s="66">
        <v>6228330.4100000001</v>
      </c>
      <c r="E29" s="66">
        <v>9725300.0800000001</v>
      </c>
      <c r="F29" s="66">
        <v>10677773.199999999</v>
      </c>
      <c r="G29" s="66">
        <v>11018236</v>
      </c>
      <c r="H29" s="66">
        <v>15190195.02</v>
      </c>
      <c r="I29" s="66">
        <v>19003899.719999999</v>
      </c>
      <c r="J29" s="66">
        <v>23283930.280000001</v>
      </c>
      <c r="K29" s="66">
        <v>27544603.960000001</v>
      </c>
      <c r="L29" s="66">
        <v>32504484.280000001</v>
      </c>
      <c r="M29" s="66">
        <v>37682516.789999999</v>
      </c>
      <c r="N29" s="66">
        <v>42219895.240000002</v>
      </c>
      <c r="O29" s="66">
        <v>56811772.619999997</v>
      </c>
      <c r="P29" s="66">
        <v>53928954.979999997</v>
      </c>
      <c r="Q29" s="66">
        <v>62843858.619999997</v>
      </c>
      <c r="R29" s="66">
        <v>68519531.939999998</v>
      </c>
      <c r="S29" s="66">
        <v>66638751.590000004</v>
      </c>
      <c r="T29" s="66">
        <v>65657856.700000003</v>
      </c>
      <c r="U29" s="66">
        <v>78079652.459999993</v>
      </c>
      <c r="V29" s="66">
        <v>63887595.18</v>
      </c>
      <c r="W29" s="66">
        <v>41545412.43</v>
      </c>
      <c r="X29" s="66">
        <v>42388726.530000001</v>
      </c>
      <c r="Y29" s="66">
        <v>49325285.219999999</v>
      </c>
      <c r="Z29" s="66">
        <v>56205191.560000002</v>
      </c>
      <c r="AA29" s="66">
        <v>84799354.620000005</v>
      </c>
      <c r="AB29" s="66">
        <v>104625281.56</v>
      </c>
      <c r="AC29" s="66">
        <v>127101357</v>
      </c>
      <c r="AD29" s="66">
        <v>138542760.40000001</v>
      </c>
      <c r="AE29" s="66">
        <v>144464365.63</v>
      </c>
      <c r="AF29" s="66">
        <v>162176211</v>
      </c>
      <c r="AG29" s="66">
        <v>163093024.66999999</v>
      </c>
      <c r="AH29" s="66">
        <v>184984970.21000001</v>
      </c>
      <c r="AI29" s="66">
        <v>210565318</v>
      </c>
      <c r="AJ29" s="66">
        <v>238133567.90000001</v>
      </c>
      <c r="AK29" s="66">
        <v>226128695.16</v>
      </c>
      <c r="AL29" s="66">
        <v>281238393.45999998</v>
      </c>
      <c r="AM29" s="66">
        <v>284437634.00999999</v>
      </c>
      <c r="AN29" s="66">
        <v>261711498.90000001</v>
      </c>
      <c r="AO29" s="66">
        <v>273247294.5</v>
      </c>
      <c r="AP29" s="66">
        <v>233996102.33000001</v>
      </c>
      <c r="AQ29" s="66">
        <v>249825474.18000001</v>
      </c>
      <c r="AR29" s="66">
        <v>207317585.84</v>
      </c>
      <c r="AS29" s="66">
        <v>216295078.77000001</v>
      </c>
      <c r="AT29" s="66">
        <v>271545772.54000002</v>
      </c>
      <c r="AU29" s="66">
        <v>227123395.88999999</v>
      </c>
      <c r="AV29" s="66">
        <v>255454290.81999999</v>
      </c>
      <c r="AW29" s="66">
        <v>245278100.90000001</v>
      </c>
      <c r="AX29" s="66">
        <v>267169777.97999999</v>
      </c>
      <c r="AY29" s="66">
        <v>285166308.24000001</v>
      </c>
      <c r="AZ29" s="66">
        <v>187846139.34999999</v>
      </c>
      <c r="BA29" s="66">
        <v>174750992.11000001</v>
      </c>
      <c r="BB29" s="66">
        <v>197940876</v>
      </c>
      <c r="BC29" s="66">
        <v>127685582.77</v>
      </c>
      <c r="BD29" s="66">
        <v>155658726.61999801</v>
      </c>
      <c r="BE29" s="66">
        <v>172816183.16999999</v>
      </c>
      <c r="BF29" s="66">
        <v>216809203.25</v>
      </c>
      <c r="BG29" s="66">
        <v>191954159.31999999</v>
      </c>
      <c r="BH29" s="66">
        <v>274798310.57999998</v>
      </c>
      <c r="BI29" s="66">
        <v>163413286.44999999</v>
      </c>
      <c r="BJ29" s="66">
        <v>168813981.34999999</v>
      </c>
      <c r="BK29" s="66">
        <v>165613901.33000001</v>
      </c>
      <c r="BL29" s="66">
        <v>185246830.58000001</v>
      </c>
      <c r="BM29" s="66">
        <v>188834445.02000001</v>
      </c>
      <c r="BN29" s="66">
        <v>182789442.58000001</v>
      </c>
      <c r="BO29" s="66">
        <v>275175938.11000001</v>
      </c>
      <c r="BP29" s="66">
        <v>224100326.41</v>
      </c>
      <c r="BQ29" s="66">
        <v>271216677.06</v>
      </c>
      <c r="BR29" s="66">
        <v>244610602.94</v>
      </c>
      <c r="BS29" s="66">
        <v>311026414.80000001</v>
      </c>
      <c r="BT29" s="66">
        <v>385246822.52999997</v>
      </c>
      <c r="BU29" s="66">
        <v>336812070.70999998</v>
      </c>
      <c r="BV29" s="66">
        <v>422436218.75999999</v>
      </c>
      <c r="BW29" s="66">
        <v>513259835.61000001</v>
      </c>
      <c r="BX29" s="66">
        <v>521836422.88</v>
      </c>
      <c r="BY29" s="66">
        <v>485174697.75999999</v>
      </c>
      <c r="BZ29" s="66">
        <v>430641496.97000003</v>
      </c>
      <c r="CA29" s="66">
        <v>479716249.56999999</v>
      </c>
      <c r="CB29" s="66">
        <v>360459956.41000003</v>
      </c>
      <c r="CC29" s="66">
        <v>515611311.13</v>
      </c>
      <c r="CD29" s="66">
        <v>450085193.94999999</v>
      </c>
      <c r="CE29" s="66">
        <v>482465295.92000002</v>
      </c>
      <c r="CF29" s="66">
        <v>407766776.61000001</v>
      </c>
      <c r="CG29" s="66">
        <v>430320216.66000003</v>
      </c>
      <c r="CH29" s="66">
        <v>305420155.60000002</v>
      </c>
      <c r="CI29" s="66">
        <v>397225063.25</v>
      </c>
      <c r="CJ29" s="66">
        <v>416423447.45999998</v>
      </c>
      <c r="CK29" s="66">
        <v>378776152.38999999</v>
      </c>
      <c r="CL29" s="66">
        <v>290564787.14999998</v>
      </c>
      <c r="CM29" s="66">
        <v>288446698.24000001</v>
      </c>
      <c r="CN29" s="69">
        <v>219647656.81</v>
      </c>
      <c r="CO29" s="69">
        <v>256523707.53999999</v>
      </c>
      <c r="CP29" s="69">
        <v>195924440.84999844</v>
      </c>
      <c r="CQ29" s="69">
        <v>247883468.19999999</v>
      </c>
      <c r="CR29" s="69">
        <v>288306248.66000003</v>
      </c>
      <c r="CS29" s="69">
        <v>409327125.76999998</v>
      </c>
      <c r="CT29" s="11">
        <f>CS29/$CS$5</f>
        <v>0.34719178006362883</v>
      </c>
      <c r="CU29" s="11"/>
      <c r="CV29" s="2" t="s">
        <v>126</v>
      </c>
      <c r="CW29" s="2">
        <v>5.1970305817684447E-4</v>
      </c>
      <c r="CX29" s="11"/>
      <c r="CY29" s="2" t="s">
        <v>123</v>
      </c>
      <c r="CZ29" s="3">
        <v>1.3418099585712222E-3</v>
      </c>
    </row>
    <row r="30" spans="1:107" s="23" customFormat="1" x14ac:dyDescent="0.25">
      <c r="A30" s="52" t="s">
        <v>28</v>
      </c>
      <c r="B30" s="67">
        <v>59636.93</v>
      </c>
      <c r="C30" s="67">
        <v>651177.73</v>
      </c>
      <c r="D30" s="67">
        <v>883475.07</v>
      </c>
      <c r="E30" s="67">
        <v>747849.07000000007</v>
      </c>
      <c r="F30" s="67">
        <v>1018128.5599999999</v>
      </c>
      <c r="G30" s="67">
        <v>910214.62</v>
      </c>
      <c r="H30" s="67">
        <v>335845.89999999997</v>
      </c>
      <c r="I30" s="67">
        <v>2287053.77</v>
      </c>
      <c r="J30" s="67">
        <v>1100970.81</v>
      </c>
      <c r="K30" s="67">
        <v>1374576.3199999998</v>
      </c>
      <c r="L30" s="67">
        <v>2169411.67</v>
      </c>
      <c r="M30" s="67">
        <v>3148688.24</v>
      </c>
      <c r="N30" s="67">
        <v>2809461.63</v>
      </c>
      <c r="O30" s="67">
        <v>5785718.0200000005</v>
      </c>
      <c r="P30" s="67">
        <v>5442144.2700000005</v>
      </c>
      <c r="Q30" s="67">
        <v>5984181.4300000006</v>
      </c>
      <c r="R30" s="67">
        <v>7680446.1099999994</v>
      </c>
      <c r="S30" s="67">
        <v>8379806.8899999987</v>
      </c>
      <c r="T30" s="67">
        <v>8606323.0299999993</v>
      </c>
      <c r="U30" s="67">
        <v>7403809.1899999995</v>
      </c>
      <c r="V30" s="67">
        <v>5734579.6400000006</v>
      </c>
      <c r="W30" s="67">
        <v>2721652.35</v>
      </c>
      <c r="X30" s="67">
        <v>3381123.8499999996</v>
      </c>
      <c r="Y30" s="67">
        <v>2107771.21</v>
      </c>
      <c r="Z30" s="67">
        <v>983428.33000000007</v>
      </c>
      <c r="AA30" s="67">
        <v>1402321.84</v>
      </c>
      <c r="AB30" s="67">
        <v>1783056.4300000002</v>
      </c>
      <c r="AC30" s="67">
        <v>4764279.22</v>
      </c>
      <c r="AD30" s="67">
        <v>7033860.0199999996</v>
      </c>
      <c r="AE30" s="67">
        <v>8782624.3100000005</v>
      </c>
      <c r="AF30" s="67">
        <v>5346128.7699999996</v>
      </c>
      <c r="AG30" s="67">
        <v>5067365.3100000005</v>
      </c>
      <c r="AH30" s="67">
        <v>16915902.66</v>
      </c>
      <c r="AI30" s="67">
        <v>18881947.34</v>
      </c>
      <c r="AJ30" s="67">
        <v>23161566.459999997</v>
      </c>
      <c r="AK30" s="67">
        <v>23442665.07</v>
      </c>
      <c r="AL30" s="67">
        <v>25396500.699999999</v>
      </c>
      <c r="AM30" s="67">
        <v>21927911.490000002</v>
      </c>
      <c r="AN30" s="67">
        <v>31861399.299999997</v>
      </c>
      <c r="AO30" s="67">
        <v>24048308.640000001</v>
      </c>
      <c r="AP30" s="67">
        <v>30474823.329999998</v>
      </c>
      <c r="AQ30" s="67">
        <v>31557970.749999996</v>
      </c>
      <c r="AR30" s="67">
        <v>38016165.980000004</v>
      </c>
      <c r="AS30" s="67">
        <v>25010294.879999999</v>
      </c>
      <c r="AT30" s="67">
        <v>30409761.25</v>
      </c>
      <c r="AU30" s="67">
        <v>19954644.789999999</v>
      </c>
      <c r="AV30" s="67">
        <v>23055272.5</v>
      </c>
      <c r="AW30" s="67">
        <v>16070141.49</v>
      </c>
      <c r="AX30" s="67">
        <v>13335552.619999999</v>
      </c>
      <c r="AY30" s="67">
        <v>28258072.32</v>
      </c>
      <c r="AZ30" s="67">
        <v>9943848.3599999994</v>
      </c>
      <c r="BA30" s="67">
        <v>11197269.42</v>
      </c>
      <c r="BB30" s="67">
        <v>6713157.1200000001</v>
      </c>
      <c r="BC30" s="67">
        <v>9777070.6099999994</v>
      </c>
      <c r="BD30" s="67">
        <v>6482860.1699999999</v>
      </c>
      <c r="BE30" s="67">
        <v>8299687.2300000004</v>
      </c>
      <c r="BF30" s="67">
        <v>8696850.0300000012</v>
      </c>
      <c r="BG30" s="67">
        <v>12529897.16</v>
      </c>
      <c r="BH30" s="67">
        <v>12327056.450000001</v>
      </c>
      <c r="BI30" s="67">
        <v>7812569.4900000002</v>
      </c>
      <c r="BJ30" s="67">
        <v>5586194.3700000001</v>
      </c>
      <c r="BK30" s="67">
        <v>5693175.7400000002</v>
      </c>
      <c r="BL30" s="67">
        <v>3949783.72</v>
      </c>
      <c r="BM30" s="67">
        <v>5644160.1799999997</v>
      </c>
      <c r="BN30" s="67">
        <v>5547945.1000000006</v>
      </c>
      <c r="BO30" s="67">
        <v>11326615.67</v>
      </c>
      <c r="BP30" s="67">
        <v>7433025.9799999995</v>
      </c>
      <c r="BQ30" s="67">
        <v>15761712.940000001</v>
      </c>
      <c r="BR30" s="67">
        <v>5210536.6199999992</v>
      </c>
      <c r="BS30" s="67">
        <v>32346883.170000002</v>
      </c>
      <c r="BT30" s="67">
        <v>13887973.02</v>
      </c>
      <c r="BU30" s="67">
        <v>12109091.839999998</v>
      </c>
      <c r="BV30" s="67">
        <v>17641316.670000002</v>
      </c>
      <c r="BW30" s="67">
        <v>11764748.73</v>
      </c>
      <c r="BX30" s="67">
        <v>21859497.18</v>
      </c>
      <c r="BY30" s="67">
        <v>10261030.15</v>
      </c>
      <c r="BZ30" s="67">
        <v>12563067.48</v>
      </c>
      <c r="CA30" s="67">
        <v>24740890.869999997</v>
      </c>
      <c r="CB30" s="67">
        <v>27315515.539999999</v>
      </c>
      <c r="CC30" s="67">
        <v>20886048.049999997</v>
      </c>
      <c r="CD30" s="67">
        <v>38723662.830000006</v>
      </c>
      <c r="CE30" s="67">
        <v>40940510.319999993</v>
      </c>
      <c r="CF30" s="67">
        <v>23788737.740000002</v>
      </c>
      <c r="CG30" s="67">
        <v>21685832.77</v>
      </c>
      <c r="CH30" s="67">
        <v>9899920.1000000015</v>
      </c>
      <c r="CI30" s="67">
        <v>8119385.620000001</v>
      </c>
      <c r="CJ30" s="67">
        <v>5833744.2000000002</v>
      </c>
      <c r="CK30" s="67">
        <v>7685536.2100000009</v>
      </c>
      <c r="CL30" s="67">
        <v>5256420.2200000007</v>
      </c>
      <c r="CM30" s="67">
        <v>19117866.129999999</v>
      </c>
      <c r="CN30" s="67">
        <v>8143659.2200000007</v>
      </c>
      <c r="CO30" s="67">
        <v>6102541.3700000001</v>
      </c>
      <c r="CP30" s="67">
        <v>7221401.2400000002</v>
      </c>
      <c r="CQ30" s="67">
        <v>3404750.08</v>
      </c>
      <c r="CR30" s="67">
        <v>4012903.64</v>
      </c>
      <c r="CS30" s="67">
        <v>6034042.5300000003</v>
      </c>
      <c r="CT30" s="11">
        <f>CS30/$CS$5</f>
        <v>5.1180824213138063E-3</v>
      </c>
      <c r="CU30" s="11"/>
      <c r="CV30" s="11"/>
      <c r="CW30" s="11"/>
      <c r="CX30" s="11"/>
      <c r="CY30" s="4" t="s">
        <v>128</v>
      </c>
      <c r="CZ30" s="5">
        <v>6.6992443212212684E-4</v>
      </c>
    </row>
    <row r="31" spans="1:107" s="12" customFormat="1" x14ac:dyDescent="0.25">
      <c r="A31" s="51" t="s">
        <v>39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2286533.75</v>
      </c>
      <c r="J31" s="9">
        <v>554201.72</v>
      </c>
      <c r="K31" s="9">
        <v>268313.27</v>
      </c>
      <c r="L31" s="9">
        <v>733791.71</v>
      </c>
      <c r="M31" s="9">
        <v>1636212.17</v>
      </c>
      <c r="N31" s="9">
        <v>2278285.73</v>
      </c>
      <c r="O31" s="9">
        <v>5565446.1699999999</v>
      </c>
      <c r="P31" s="9">
        <v>5300540.0199999996</v>
      </c>
      <c r="Q31" s="9">
        <v>603908.25</v>
      </c>
      <c r="R31" s="9">
        <v>889033.76</v>
      </c>
      <c r="S31" s="9">
        <v>1752484.93</v>
      </c>
      <c r="T31" s="9">
        <v>737965.03</v>
      </c>
      <c r="U31" s="9">
        <v>209112.28</v>
      </c>
      <c r="V31" s="9">
        <v>1213458.17</v>
      </c>
      <c r="W31" s="9">
        <v>1122874.58</v>
      </c>
      <c r="X31" s="9">
        <v>648691.1</v>
      </c>
      <c r="Y31" s="9">
        <v>1300032.18</v>
      </c>
      <c r="Z31" s="9">
        <v>471326.3</v>
      </c>
      <c r="AA31" s="9">
        <v>1135600.3799999999</v>
      </c>
      <c r="AB31" s="9">
        <v>1736928.05</v>
      </c>
      <c r="AC31" s="9">
        <v>3964908.17</v>
      </c>
      <c r="AD31" s="9">
        <v>3430575.76</v>
      </c>
      <c r="AE31" s="9">
        <v>8139491.8099999996</v>
      </c>
      <c r="AF31" s="9">
        <v>3876886.65</v>
      </c>
      <c r="AG31" s="9">
        <v>4101141.02</v>
      </c>
      <c r="AH31" s="9">
        <v>13217507.369999999</v>
      </c>
      <c r="AI31" s="9">
        <v>6680329.0899999999</v>
      </c>
      <c r="AJ31" s="9">
        <v>15189874.17</v>
      </c>
      <c r="AK31" s="9">
        <v>11161991.779999999</v>
      </c>
      <c r="AL31" s="9">
        <v>13829518.109999999</v>
      </c>
      <c r="AM31" s="9">
        <v>13314417.15</v>
      </c>
      <c r="AN31" s="9">
        <v>19746760.079999998</v>
      </c>
      <c r="AO31" s="9">
        <v>13346248.390000001</v>
      </c>
      <c r="AP31" s="9">
        <v>16650978.789999999</v>
      </c>
      <c r="AQ31" s="9">
        <v>21560533.399999999</v>
      </c>
      <c r="AR31" s="9">
        <v>18636047.460000001</v>
      </c>
      <c r="AS31" s="9">
        <v>17002932.07</v>
      </c>
      <c r="AT31" s="9">
        <v>14051988.369999999</v>
      </c>
      <c r="AU31" s="9">
        <v>12342374.93</v>
      </c>
      <c r="AV31" s="9">
        <v>15766528.99</v>
      </c>
      <c r="AW31" s="9">
        <v>11519483.890000001</v>
      </c>
      <c r="AX31" s="9">
        <v>9869321.0999999996</v>
      </c>
      <c r="AY31" s="9">
        <v>23171174.84</v>
      </c>
      <c r="AZ31" s="9">
        <v>6951768.3399999999</v>
      </c>
      <c r="BA31" s="9">
        <v>9317750.2799999993</v>
      </c>
      <c r="BB31" s="9">
        <v>4579581.1500000004</v>
      </c>
      <c r="BC31" s="9">
        <v>5489266.9400000004</v>
      </c>
      <c r="BD31" s="9">
        <v>3116665.37</v>
      </c>
      <c r="BE31" s="9">
        <v>6033485.6699999999</v>
      </c>
      <c r="BF31" s="9">
        <v>6712600.4000000004</v>
      </c>
      <c r="BG31" s="9">
        <v>8819589.8300000001</v>
      </c>
      <c r="BH31" s="9">
        <v>6143415.21</v>
      </c>
      <c r="BI31" s="9">
        <v>6216796.6399999997</v>
      </c>
      <c r="BJ31" s="9">
        <v>3793363.65</v>
      </c>
      <c r="BK31" s="9">
        <v>4497131.49</v>
      </c>
      <c r="BL31" s="9">
        <v>2460454.56</v>
      </c>
      <c r="BM31" s="9">
        <v>4198947.24</v>
      </c>
      <c r="BN31" s="9">
        <v>3816369.27</v>
      </c>
      <c r="BO31" s="9">
        <v>6730960.1200000001</v>
      </c>
      <c r="BP31" s="9">
        <v>4118477.72</v>
      </c>
      <c r="BQ31" s="9">
        <v>13288944.58</v>
      </c>
      <c r="BR31" s="9">
        <v>2910286.91</v>
      </c>
      <c r="BS31" s="9">
        <v>30538788.920000002</v>
      </c>
      <c r="BT31" s="9">
        <v>9627068.8300000001</v>
      </c>
      <c r="BU31" s="9">
        <v>7394323.8300000001</v>
      </c>
      <c r="BV31" s="9">
        <v>10680715.640000001</v>
      </c>
      <c r="BW31" s="9">
        <v>8032587.9800000004</v>
      </c>
      <c r="BX31" s="9">
        <v>18142051.559999999</v>
      </c>
      <c r="BY31" s="9">
        <v>6687913.8300000001</v>
      </c>
      <c r="BZ31" s="9">
        <v>7494690.9699999997</v>
      </c>
      <c r="CA31" s="9">
        <f>13750894.89+665267.97</f>
        <v>14416162.860000001</v>
      </c>
      <c r="CB31" s="9">
        <v>21278945.91</v>
      </c>
      <c r="CC31" s="9">
        <v>14356149.689999999</v>
      </c>
      <c r="CD31" s="9">
        <v>32749437.920000002</v>
      </c>
      <c r="CE31" s="9">
        <v>34752995.149999999</v>
      </c>
      <c r="CF31" s="9">
        <v>16343017.65</v>
      </c>
      <c r="CG31" s="9">
        <v>17563251.879999999</v>
      </c>
      <c r="CH31" s="9">
        <v>5246622.03</v>
      </c>
      <c r="CI31" s="9">
        <v>5132555.42</v>
      </c>
      <c r="CJ31" s="9">
        <v>3168782.2</v>
      </c>
      <c r="CK31" s="9">
        <v>2341078.56</v>
      </c>
      <c r="CL31" s="9">
        <v>1810696.87</v>
      </c>
      <c r="CM31" s="9">
        <v>12510975.01</v>
      </c>
      <c r="CN31" s="9">
        <v>5645138.3300000001</v>
      </c>
      <c r="CO31" s="9">
        <v>3560463.31</v>
      </c>
      <c r="CP31" s="9">
        <v>2369934.86</v>
      </c>
      <c r="CQ31" s="9">
        <v>1383633.14</v>
      </c>
      <c r="CR31" s="9">
        <v>1485553.68</v>
      </c>
      <c r="CS31" s="9">
        <v>2564509.5099999998</v>
      </c>
      <c r="CT31" s="11"/>
      <c r="CU31" s="11"/>
      <c r="CV31" s="11"/>
      <c r="CW31" s="11"/>
      <c r="CX31" s="11"/>
      <c r="CY31" s="2" t="s">
        <v>130</v>
      </c>
      <c r="CZ31" s="3">
        <v>5.7671159351597697E-4</v>
      </c>
    </row>
    <row r="32" spans="1:107" s="12" customFormat="1" x14ac:dyDescent="0.25">
      <c r="A32" s="52" t="s">
        <v>40</v>
      </c>
      <c r="B32" s="8">
        <v>59636.93</v>
      </c>
      <c r="C32" s="8">
        <v>651177.73</v>
      </c>
      <c r="D32" s="8">
        <v>883475.07</v>
      </c>
      <c r="E32" s="8">
        <v>688946.92</v>
      </c>
      <c r="F32" s="8">
        <v>980837.83</v>
      </c>
      <c r="G32" s="8">
        <v>839334.18</v>
      </c>
      <c r="H32" s="8">
        <v>260899.31</v>
      </c>
      <c r="I32" s="8">
        <v>0</v>
      </c>
      <c r="J32" s="8">
        <v>0</v>
      </c>
      <c r="K32" s="8">
        <v>0</v>
      </c>
      <c r="L32" s="8">
        <v>1184325.44</v>
      </c>
      <c r="M32" s="8">
        <v>958698.9700000002</v>
      </c>
      <c r="N32" s="8">
        <v>49777.1</v>
      </c>
      <c r="O32" s="8">
        <v>316.41000000000003</v>
      </c>
      <c r="P32" s="8">
        <v>140968.45000000001</v>
      </c>
      <c r="Q32" s="8">
        <v>2768152.1</v>
      </c>
      <c r="R32" s="8">
        <v>6736711.2699999996</v>
      </c>
      <c r="S32" s="8">
        <v>6046804.3099999996</v>
      </c>
      <c r="T32" s="8">
        <v>3110352.56</v>
      </c>
      <c r="U32" s="8">
        <v>3405226.05</v>
      </c>
      <c r="V32" s="8">
        <v>4254177.3600000003</v>
      </c>
      <c r="W32" s="8">
        <v>1132864.6299999999</v>
      </c>
      <c r="X32" s="8">
        <v>2200356.3199999998</v>
      </c>
      <c r="Y32" s="8">
        <v>505897.33</v>
      </c>
      <c r="Z32" s="8">
        <v>370215.71</v>
      </c>
      <c r="AA32" s="8">
        <v>187245.87</v>
      </c>
      <c r="AB32" s="8">
        <v>8145.02</v>
      </c>
      <c r="AC32" s="8">
        <v>797470.8</v>
      </c>
      <c r="AD32" s="8">
        <v>2847975.27</v>
      </c>
      <c r="AE32" s="8">
        <v>52043.91</v>
      </c>
      <c r="AF32" s="8">
        <v>711938.32</v>
      </c>
      <c r="AG32" s="8">
        <v>355764.88</v>
      </c>
      <c r="AH32" s="8">
        <v>3083721.55</v>
      </c>
      <c r="AI32" s="8">
        <v>10953070.310000001</v>
      </c>
      <c r="AJ32" s="8">
        <v>6642003.4800000004</v>
      </c>
      <c r="AK32" s="8">
        <v>10056156.4</v>
      </c>
      <c r="AL32" s="8">
        <v>8113387.7800000003</v>
      </c>
      <c r="AM32" s="8">
        <v>6053619.3399999999</v>
      </c>
      <c r="AN32" s="8">
        <v>7099143.5</v>
      </c>
      <c r="AO32" s="8">
        <v>8631167.7699999996</v>
      </c>
      <c r="AP32" s="8">
        <v>11849463.16</v>
      </c>
      <c r="AQ32" s="8">
        <v>8880288.0399999991</v>
      </c>
      <c r="AR32" s="8">
        <v>15333866.18</v>
      </c>
      <c r="AS32" s="8">
        <v>5625489.8399999999</v>
      </c>
      <c r="AT32" s="8">
        <v>13489434.970000001</v>
      </c>
      <c r="AU32" s="8">
        <v>6664761.3700000001</v>
      </c>
      <c r="AV32" s="8">
        <v>6191146.9000000004</v>
      </c>
      <c r="AW32" s="8">
        <v>3353772.98</v>
      </c>
      <c r="AX32" s="8">
        <v>2611059.4</v>
      </c>
      <c r="AY32" s="8">
        <v>4514118.3499999996</v>
      </c>
      <c r="AZ32" s="8">
        <v>2810605.29</v>
      </c>
      <c r="BA32" s="8">
        <v>1801821.75</v>
      </c>
      <c r="BB32" s="8">
        <v>1303947.3</v>
      </c>
      <c r="BC32" s="8">
        <v>3789291.21</v>
      </c>
      <c r="BD32" s="8">
        <v>2798225</v>
      </c>
      <c r="BE32" s="8">
        <v>1731566.04</v>
      </c>
      <c r="BF32" s="8">
        <v>1918200.05</v>
      </c>
      <c r="BG32" s="8">
        <v>3605563.89</v>
      </c>
      <c r="BH32" s="8">
        <v>5812407.9299999997</v>
      </c>
      <c r="BI32" s="8">
        <v>1278534.74</v>
      </c>
      <c r="BJ32" s="8">
        <v>1526885.56</v>
      </c>
      <c r="BK32" s="8">
        <v>1007380.25</v>
      </c>
      <c r="BL32" s="8">
        <v>1479662.79</v>
      </c>
      <c r="BM32" s="8">
        <v>1361670.1</v>
      </c>
      <c r="BN32" s="8">
        <v>1649395.09</v>
      </c>
      <c r="BO32" s="8">
        <v>4421882.3</v>
      </c>
      <c r="BP32" s="8">
        <v>3193145.63</v>
      </c>
      <c r="BQ32" s="8">
        <v>2353563.29</v>
      </c>
      <c r="BR32" s="8">
        <v>2139863.94</v>
      </c>
      <c r="BS32" s="8">
        <v>1655768.19</v>
      </c>
      <c r="BT32" s="8">
        <v>3863260.24</v>
      </c>
      <c r="BU32" s="8">
        <v>4558189.3899999997</v>
      </c>
      <c r="BV32" s="8">
        <v>6790105.75</v>
      </c>
      <c r="BW32" s="8">
        <v>3468984.75</v>
      </c>
      <c r="BX32" s="8">
        <v>3590127.69</v>
      </c>
      <c r="BY32" s="8">
        <v>3484725.07</v>
      </c>
      <c r="BZ32" s="8">
        <v>4991171.7</v>
      </c>
      <c r="CA32" s="8">
        <v>9880667.2899999991</v>
      </c>
      <c r="CB32" s="8">
        <v>5248617.72</v>
      </c>
      <c r="CC32" s="8">
        <v>6307766.6799999997</v>
      </c>
      <c r="CD32" s="8">
        <v>5700520.6699999999</v>
      </c>
      <c r="CE32" s="8">
        <v>6074978.8399999999</v>
      </c>
      <c r="CF32" s="8">
        <v>7386244.0599999996</v>
      </c>
      <c r="CG32" s="8">
        <v>3435534.7</v>
      </c>
      <c r="CH32" s="8">
        <v>4485123.9800000004</v>
      </c>
      <c r="CI32" s="8">
        <v>2966485.22</v>
      </c>
      <c r="CJ32" s="8">
        <v>2462095.2799999998</v>
      </c>
      <c r="CK32" s="8">
        <v>5333608.6500000004</v>
      </c>
      <c r="CL32" s="8">
        <v>3445723.35</v>
      </c>
      <c r="CM32" s="8">
        <v>6487963.1100000003</v>
      </c>
      <c r="CN32" s="8">
        <v>2298990.9500000002</v>
      </c>
      <c r="CO32" s="8">
        <v>2470982.84</v>
      </c>
      <c r="CP32" s="8">
        <v>4758378.96</v>
      </c>
      <c r="CQ32" s="8">
        <v>1941381.03</v>
      </c>
      <c r="CR32" s="8">
        <v>2504760.77</v>
      </c>
      <c r="CS32" s="8">
        <v>3406771.64</v>
      </c>
      <c r="CT32" s="11"/>
      <c r="CU32" s="11"/>
      <c r="CV32" s="25"/>
      <c r="CW32" s="25"/>
      <c r="CX32" s="25"/>
      <c r="CY32" s="25"/>
      <c r="CZ32" s="24"/>
    </row>
    <row r="33" spans="1:104" s="12" customFormat="1" x14ac:dyDescent="0.25">
      <c r="A33" s="51" t="s">
        <v>41</v>
      </c>
      <c r="B33" s="9">
        <v>0</v>
      </c>
      <c r="C33" s="9">
        <v>0</v>
      </c>
      <c r="D33" s="9">
        <v>0</v>
      </c>
      <c r="E33" s="9">
        <v>58902.15</v>
      </c>
      <c r="F33" s="9">
        <v>16124.1</v>
      </c>
      <c r="G33" s="9">
        <v>44277.1</v>
      </c>
      <c r="H33" s="9">
        <v>79.02</v>
      </c>
      <c r="I33" s="9">
        <v>441</v>
      </c>
      <c r="J33" s="9">
        <v>306272.13</v>
      </c>
      <c r="K33" s="9">
        <v>857419.48</v>
      </c>
      <c r="L33" s="9">
        <v>8466.66</v>
      </c>
      <c r="M33" s="9">
        <v>316746.96999999997</v>
      </c>
      <c r="N33" s="9">
        <v>337779.8</v>
      </c>
      <c r="O33" s="9">
        <v>0</v>
      </c>
      <c r="P33" s="9">
        <v>0</v>
      </c>
      <c r="Q33" s="9">
        <v>2479661.9300000002</v>
      </c>
      <c r="R33" s="9">
        <v>7910.07</v>
      </c>
      <c r="S33" s="9">
        <v>154299.79</v>
      </c>
      <c r="T33" s="9">
        <v>4693653.82</v>
      </c>
      <c r="U33" s="9">
        <v>2859504.79</v>
      </c>
      <c r="V33" s="9">
        <v>55674.82</v>
      </c>
      <c r="W33" s="9">
        <v>261814.23</v>
      </c>
      <c r="X33" s="9">
        <v>271038.52</v>
      </c>
      <c r="Y33" s="9">
        <v>38206.050000000003</v>
      </c>
      <c r="Z33" s="9">
        <v>32021.63</v>
      </c>
      <c r="AA33" s="9">
        <v>10048.1</v>
      </c>
      <c r="AB33" s="9">
        <v>10048.1</v>
      </c>
      <c r="AC33" s="9">
        <v>1900.25</v>
      </c>
      <c r="AD33" s="9">
        <v>0</v>
      </c>
      <c r="AE33" s="9">
        <v>0</v>
      </c>
      <c r="AF33" s="9">
        <v>91614.86</v>
      </c>
      <c r="AG33" s="9">
        <v>480441.5</v>
      </c>
      <c r="AH33" s="9">
        <v>476911.96</v>
      </c>
      <c r="AI33" s="9">
        <v>927826.82</v>
      </c>
      <c r="AJ33" s="9">
        <v>999312.16</v>
      </c>
      <c r="AK33" s="9">
        <v>1702240.47</v>
      </c>
      <c r="AL33" s="9">
        <v>2473534.25</v>
      </c>
      <c r="AM33" s="9">
        <v>2212375.34</v>
      </c>
      <c r="AN33" s="9">
        <v>4915336.01</v>
      </c>
      <c r="AO33" s="9">
        <v>1775950.46</v>
      </c>
      <c r="AP33" s="9">
        <v>1645668.22</v>
      </c>
      <c r="AQ33" s="9">
        <v>650421.31000000006</v>
      </c>
      <c r="AR33" s="9">
        <v>3895965.88</v>
      </c>
      <c r="AS33" s="9">
        <v>2104279.87</v>
      </c>
      <c r="AT33" s="9">
        <v>2229277.94</v>
      </c>
      <c r="AU33" s="9">
        <v>753795</v>
      </c>
      <c r="AV33" s="9">
        <v>1088760.3999999999</v>
      </c>
      <c r="AW33" s="9">
        <v>640861.53</v>
      </c>
      <c r="AX33" s="9">
        <v>805796.33</v>
      </c>
      <c r="AY33" s="9">
        <v>536516.6</v>
      </c>
      <c r="AZ33" s="9">
        <v>126115.56</v>
      </c>
      <c r="BA33" s="9">
        <v>76849.39</v>
      </c>
      <c r="BB33" s="9">
        <v>819286.91</v>
      </c>
      <c r="BC33" s="9">
        <v>442193.35</v>
      </c>
      <c r="BD33" s="9">
        <v>567969.80000000005</v>
      </c>
      <c r="BE33" s="9">
        <v>491124.32</v>
      </c>
      <c r="BF33" s="9">
        <v>66049.58</v>
      </c>
      <c r="BG33" s="9">
        <v>104743.44</v>
      </c>
      <c r="BH33" s="9">
        <v>371233.31</v>
      </c>
      <c r="BI33" s="9">
        <v>317238.11</v>
      </c>
      <c r="BJ33" s="9">
        <v>265945.15999999997</v>
      </c>
      <c r="BK33" s="9">
        <v>188664</v>
      </c>
      <c r="BL33" s="9">
        <v>9666.3700000000008</v>
      </c>
      <c r="BM33" s="9">
        <v>83542.84</v>
      </c>
      <c r="BN33" s="9">
        <v>82180.740000000005</v>
      </c>
      <c r="BO33" s="9">
        <v>173773.25</v>
      </c>
      <c r="BP33" s="9">
        <v>121402.63</v>
      </c>
      <c r="BQ33" s="9">
        <v>119205.07</v>
      </c>
      <c r="BR33" s="9">
        <v>160385.76999999999</v>
      </c>
      <c r="BS33" s="9">
        <v>152326.06</v>
      </c>
      <c r="BT33" s="9">
        <v>397643.95</v>
      </c>
      <c r="BU33" s="9">
        <v>156578.62</v>
      </c>
      <c r="BV33" s="9">
        <v>170495.28</v>
      </c>
      <c r="BW33" s="9">
        <v>263176</v>
      </c>
      <c r="BX33" s="9">
        <v>127317.93</v>
      </c>
      <c r="BY33" s="9">
        <v>88391.25</v>
      </c>
      <c r="BZ33" s="9">
        <v>77204.81</v>
      </c>
      <c r="CA33" s="9">
        <v>444060.72</v>
      </c>
      <c r="CB33" s="9">
        <v>787951.91</v>
      </c>
      <c r="CC33" s="9">
        <v>222131.68</v>
      </c>
      <c r="CD33" s="9">
        <v>273704.24</v>
      </c>
      <c r="CE33" s="9">
        <v>112536.33</v>
      </c>
      <c r="CF33" s="9">
        <v>59476.03</v>
      </c>
      <c r="CG33" s="9">
        <v>687046.19</v>
      </c>
      <c r="CH33" s="9">
        <v>168174.09</v>
      </c>
      <c r="CI33" s="9">
        <v>20344.98</v>
      </c>
      <c r="CJ33" s="9">
        <v>202866.72</v>
      </c>
      <c r="CK33" s="9">
        <v>10849</v>
      </c>
      <c r="CL33" s="9">
        <v>0</v>
      </c>
      <c r="CM33" s="9">
        <v>118928.01</v>
      </c>
      <c r="CN33" s="9">
        <v>199529.94</v>
      </c>
      <c r="CO33" s="9">
        <v>71095.22</v>
      </c>
      <c r="CP33" s="9">
        <v>93087.42</v>
      </c>
      <c r="CQ33" s="9">
        <v>79735.91</v>
      </c>
      <c r="CR33" s="9">
        <v>22589.19</v>
      </c>
      <c r="CS33" s="9">
        <v>62761.38</v>
      </c>
      <c r="CT33" s="11"/>
      <c r="CU33" s="11"/>
      <c r="CV33" s="25"/>
      <c r="CW33" s="64"/>
      <c r="CX33" s="25"/>
      <c r="CY33" s="25"/>
      <c r="CZ33" s="24"/>
    </row>
    <row r="34" spans="1:104" s="12" customFormat="1" x14ac:dyDescent="0.25">
      <c r="A34" s="52" t="s">
        <v>42</v>
      </c>
      <c r="B34" s="8">
        <v>0</v>
      </c>
      <c r="C34" s="8">
        <v>0</v>
      </c>
      <c r="D34" s="8">
        <v>0</v>
      </c>
      <c r="E34" s="8">
        <v>0</v>
      </c>
      <c r="F34" s="8">
        <v>21166.63</v>
      </c>
      <c r="G34" s="8">
        <v>5436.71</v>
      </c>
      <c r="H34" s="8">
        <v>59489.75</v>
      </c>
      <c r="I34" s="8">
        <v>79.02</v>
      </c>
      <c r="J34" s="8">
        <v>240417.94</v>
      </c>
      <c r="K34" s="8">
        <v>6562.89</v>
      </c>
      <c r="L34" s="8">
        <v>5834.66</v>
      </c>
      <c r="M34" s="8">
        <v>306.52999999999997</v>
      </c>
      <c r="N34" s="8">
        <v>0</v>
      </c>
      <c r="O34" s="8">
        <v>76336.44</v>
      </c>
      <c r="P34" s="8">
        <v>189.4</v>
      </c>
      <c r="Q34" s="8">
        <v>132459.15</v>
      </c>
      <c r="R34" s="8">
        <v>35666.33</v>
      </c>
      <c r="S34" s="8">
        <v>1832.66</v>
      </c>
      <c r="T34" s="8">
        <v>33897.1</v>
      </c>
      <c r="U34" s="8">
        <v>891646.87</v>
      </c>
      <c r="V34" s="8">
        <v>205103.65</v>
      </c>
      <c r="W34" s="8">
        <v>7650.49</v>
      </c>
      <c r="X34" s="8">
        <v>66708.19</v>
      </c>
      <c r="Y34" s="8">
        <v>50098.65</v>
      </c>
      <c r="Z34" s="8">
        <v>95932.87</v>
      </c>
      <c r="AA34" s="8">
        <v>61643.42</v>
      </c>
      <c r="AB34" s="8">
        <v>27935.26</v>
      </c>
      <c r="AC34" s="8">
        <v>0</v>
      </c>
      <c r="AD34" s="8">
        <v>755308.99</v>
      </c>
      <c r="AE34" s="8">
        <v>591088.59</v>
      </c>
      <c r="AF34" s="8">
        <v>76162.850000000006</v>
      </c>
      <c r="AG34" s="8">
        <v>91614.86</v>
      </c>
      <c r="AH34" s="8">
        <v>51798.09</v>
      </c>
      <c r="AI34" s="8">
        <v>320185.12</v>
      </c>
      <c r="AJ34" s="8">
        <v>236946.95</v>
      </c>
      <c r="AK34" s="8">
        <v>476971.32</v>
      </c>
      <c r="AL34" s="8">
        <v>980060.56</v>
      </c>
      <c r="AM34" s="8">
        <v>336971.34</v>
      </c>
      <c r="AN34" s="8">
        <v>57265.94</v>
      </c>
      <c r="AO34" s="8">
        <v>294942.02</v>
      </c>
      <c r="AP34" s="8">
        <v>315863.96000000002</v>
      </c>
      <c r="AQ34" s="8">
        <v>466728</v>
      </c>
      <c r="AR34" s="8">
        <v>98724.2</v>
      </c>
      <c r="AS34" s="8">
        <v>276049.15000000002</v>
      </c>
      <c r="AT34" s="8">
        <v>637062.68000000005</v>
      </c>
      <c r="AU34" s="8">
        <v>193713.49</v>
      </c>
      <c r="AV34" s="8">
        <v>8737.16</v>
      </c>
      <c r="AW34" s="8">
        <v>556023.09</v>
      </c>
      <c r="AX34" s="8">
        <v>49375.79</v>
      </c>
      <c r="AY34" s="8">
        <v>36262.53</v>
      </c>
      <c r="AZ34" s="8">
        <v>55359.17</v>
      </c>
      <c r="BA34" s="8">
        <v>848</v>
      </c>
      <c r="BB34" s="8">
        <v>10341.76</v>
      </c>
      <c r="BC34" s="8">
        <v>56319.11</v>
      </c>
      <c r="BD34" s="8">
        <v>0</v>
      </c>
      <c r="BE34" s="8">
        <v>43511.199999999997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8">
        <v>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11"/>
      <c r="CU34" s="11"/>
      <c r="CV34" s="64"/>
      <c r="CW34" s="25"/>
      <c r="CX34" s="25"/>
      <c r="CY34" s="25"/>
      <c r="CZ34" s="24"/>
    </row>
    <row r="35" spans="1:104" s="12" customFormat="1" x14ac:dyDescent="0.25">
      <c r="A35" s="51" t="s">
        <v>43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21166.63</v>
      </c>
      <c r="H35" s="9">
        <v>373.4</v>
      </c>
      <c r="I35" s="9">
        <v>0</v>
      </c>
      <c r="J35" s="9">
        <v>0</v>
      </c>
      <c r="K35" s="9">
        <v>239439.4</v>
      </c>
      <c r="L35" s="9">
        <v>236723.6</v>
      </c>
      <c r="M35" s="9">
        <v>0</v>
      </c>
      <c r="N35" s="9">
        <v>0</v>
      </c>
      <c r="O35" s="9">
        <v>0</v>
      </c>
      <c r="P35" s="9">
        <v>446.4</v>
      </c>
      <c r="Q35" s="9">
        <v>0</v>
      </c>
      <c r="R35" s="9">
        <v>11124.68</v>
      </c>
      <c r="S35" s="9">
        <v>413260.52</v>
      </c>
      <c r="T35" s="9">
        <v>2395.34</v>
      </c>
      <c r="U35" s="9">
        <v>21384.799999999999</v>
      </c>
      <c r="V35" s="9">
        <v>6165.64</v>
      </c>
      <c r="W35" s="9">
        <v>195439.28</v>
      </c>
      <c r="X35" s="9">
        <v>3478.44</v>
      </c>
      <c r="Y35" s="9">
        <v>29521</v>
      </c>
      <c r="Z35" s="9">
        <v>9473.67</v>
      </c>
      <c r="AA35" s="9">
        <v>7784.07</v>
      </c>
      <c r="AB35" s="9">
        <v>0</v>
      </c>
      <c r="AC35" s="9">
        <v>0</v>
      </c>
      <c r="AD35" s="9">
        <v>0</v>
      </c>
      <c r="AE35" s="9">
        <v>0</v>
      </c>
      <c r="AF35" s="9">
        <v>589526.09</v>
      </c>
      <c r="AG35" s="9">
        <v>38403.050000000003</v>
      </c>
      <c r="AH35" s="9">
        <v>40283.75</v>
      </c>
      <c r="AI35" s="9">
        <v>536</v>
      </c>
      <c r="AJ35" s="9">
        <v>93429.7</v>
      </c>
      <c r="AK35" s="9">
        <v>45305.1</v>
      </c>
      <c r="AL35" s="9">
        <v>0</v>
      </c>
      <c r="AM35" s="9">
        <v>10528.32</v>
      </c>
      <c r="AN35" s="9">
        <v>42893.77</v>
      </c>
      <c r="AO35" s="9">
        <v>0</v>
      </c>
      <c r="AP35" s="9">
        <v>12849.2</v>
      </c>
      <c r="AQ35" s="9">
        <v>0</v>
      </c>
      <c r="AR35" s="9">
        <v>51562.26</v>
      </c>
      <c r="AS35" s="9">
        <v>1543.95</v>
      </c>
      <c r="AT35" s="9">
        <v>1997.29</v>
      </c>
      <c r="AU35" s="9">
        <v>0</v>
      </c>
      <c r="AV35" s="9">
        <v>99.05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9"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11"/>
      <c r="CU35" s="11"/>
      <c r="CV35" s="64"/>
      <c r="CW35" s="25"/>
      <c r="CX35" s="25"/>
      <c r="CY35" s="25"/>
      <c r="CZ35" s="24"/>
    </row>
    <row r="36" spans="1:104" s="12" customFormat="1" x14ac:dyDescent="0.25">
      <c r="A36" s="52" t="s">
        <v>44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15004.42</v>
      </c>
      <c r="I36" s="8">
        <v>0</v>
      </c>
      <c r="J36" s="8">
        <v>79.02</v>
      </c>
      <c r="K36" s="8">
        <v>2841.28</v>
      </c>
      <c r="L36" s="8">
        <v>269.60000000000002</v>
      </c>
      <c r="M36" s="8">
        <v>236723.6</v>
      </c>
      <c r="N36" s="8">
        <v>143619</v>
      </c>
      <c r="O36" s="8">
        <v>143619</v>
      </c>
      <c r="P36" s="8">
        <v>0</v>
      </c>
      <c r="Q36" s="8">
        <v>0</v>
      </c>
      <c r="R36" s="8">
        <v>0</v>
      </c>
      <c r="S36" s="8">
        <v>11124.68</v>
      </c>
      <c r="T36" s="8">
        <v>28059.18</v>
      </c>
      <c r="U36" s="8">
        <v>16934.400000000001</v>
      </c>
      <c r="V36" s="8">
        <v>0</v>
      </c>
      <c r="W36" s="8">
        <v>1009.14</v>
      </c>
      <c r="X36" s="8">
        <v>190851.28</v>
      </c>
      <c r="Y36" s="8">
        <v>184016</v>
      </c>
      <c r="Z36" s="8">
        <v>4458.1499999999996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45679.94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11"/>
      <c r="CU36" s="11"/>
      <c r="CV36" s="64"/>
      <c r="CW36" s="25"/>
      <c r="CX36" s="25"/>
      <c r="CY36" s="25"/>
      <c r="CZ36" s="24"/>
    </row>
    <row r="37" spans="1:104" s="23" customFormat="1" x14ac:dyDescent="0.25">
      <c r="A37" s="56" t="s">
        <v>29</v>
      </c>
      <c r="B37" s="66">
        <v>223.73</v>
      </c>
      <c r="C37" s="66">
        <v>5089.5600000000004</v>
      </c>
      <c r="D37" s="66">
        <v>9236.2900000000009</v>
      </c>
      <c r="E37" s="66">
        <v>9050.7999999999993</v>
      </c>
      <c r="F37" s="66">
        <v>16521.61</v>
      </c>
      <c r="G37" s="66">
        <v>33924.520000000004</v>
      </c>
      <c r="H37" s="66">
        <v>89580.43</v>
      </c>
      <c r="I37" s="66">
        <v>115997.75999999999</v>
      </c>
      <c r="J37" s="66">
        <v>48977.630000000005</v>
      </c>
      <c r="K37" s="66">
        <v>103282.61</v>
      </c>
      <c r="L37" s="66">
        <v>216937.29</v>
      </c>
      <c r="M37" s="66">
        <v>248553.85</v>
      </c>
      <c r="N37" s="66">
        <v>328835.38</v>
      </c>
      <c r="O37" s="66">
        <v>242637.84</v>
      </c>
      <c r="P37" s="66">
        <v>197751.76</v>
      </c>
      <c r="Q37" s="66">
        <v>378107.37999999995</v>
      </c>
      <c r="R37" s="66">
        <v>125241.31999999998</v>
      </c>
      <c r="S37" s="66">
        <v>364205.8</v>
      </c>
      <c r="T37" s="66">
        <v>475056.24</v>
      </c>
      <c r="U37" s="66">
        <v>728864.53000000014</v>
      </c>
      <c r="V37" s="66">
        <v>149571.97000000003</v>
      </c>
      <c r="W37" s="66">
        <v>199679.14000000004</v>
      </c>
      <c r="X37" s="66">
        <v>282154.97000000003</v>
      </c>
      <c r="Y37" s="66">
        <v>235665.45</v>
      </c>
      <c r="Z37" s="66">
        <v>66326.31</v>
      </c>
      <c r="AA37" s="66">
        <v>65893.89</v>
      </c>
      <c r="AB37" s="66">
        <v>62529.520000000004</v>
      </c>
      <c r="AC37" s="66">
        <v>211045.51</v>
      </c>
      <c r="AD37" s="66">
        <v>416448.71</v>
      </c>
      <c r="AE37" s="66">
        <v>711280.91999999993</v>
      </c>
      <c r="AF37" s="66">
        <v>857298.46</v>
      </c>
      <c r="AG37" s="66">
        <v>469265.07000000007</v>
      </c>
      <c r="AH37" s="66">
        <v>282298.77999999997</v>
      </c>
      <c r="AI37" s="66">
        <v>625866.77</v>
      </c>
      <c r="AJ37" s="66">
        <v>613626.56000000006</v>
      </c>
      <c r="AK37" s="66">
        <v>879767.72</v>
      </c>
      <c r="AL37" s="66">
        <v>1086150.94</v>
      </c>
      <c r="AM37" s="66">
        <v>935442.16</v>
      </c>
      <c r="AN37" s="66">
        <v>1091642.0699999998</v>
      </c>
      <c r="AO37" s="66">
        <v>964682.7</v>
      </c>
      <c r="AP37" s="66">
        <v>921853.72</v>
      </c>
      <c r="AQ37" s="66">
        <v>619013.10000000009</v>
      </c>
      <c r="AR37" s="66">
        <v>1446785.1700000002</v>
      </c>
      <c r="AS37" s="66">
        <v>826135.08</v>
      </c>
      <c r="AT37" s="66">
        <v>1188848.9099999999</v>
      </c>
      <c r="AU37" s="66">
        <v>518878.22</v>
      </c>
      <c r="AV37" s="66">
        <v>443762.66000000003</v>
      </c>
      <c r="AW37" s="66">
        <v>429496.41000000003</v>
      </c>
      <c r="AX37" s="66">
        <v>404364.4</v>
      </c>
      <c r="AY37" s="66">
        <v>258105.59</v>
      </c>
      <c r="AZ37" s="66">
        <v>101696.92</v>
      </c>
      <c r="BA37" s="66">
        <v>86909.170000000013</v>
      </c>
      <c r="BB37" s="66">
        <v>176905.03</v>
      </c>
      <c r="BC37" s="66">
        <v>187051.96999999997</v>
      </c>
      <c r="BD37" s="66">
        <v>238468.91999999998</v>
      </c>
      <c r="BE37" s="66">
        <v>186200.41</v>
      </c>
      <c r="BF37" s="66">
        <v>68502.95</v>
      </c>
      <c r="BG37" s="66">
        <v>127136.17</v>
      </c>
      <c r="BH37" s="66">
        <v>213463.22</v>
      </c>
      <c r="BI37" s="66">
        <v>112603.63999999998</v>
      </c>
      <c r="BJ37" s="66">
        <v>121630.88</v>
      </c>
      <c r="BK37" s="66">
        <v>75530.720000000001</v>
      </c>
      <c r="BL37" s="66">
        <v>55595.31</v>
      </c>
      <c r="BM37" s="66">
        <v>120183.28</v>
      </c>
      <c r="BN37" s="66">
        <v>91954.97</v>
      </c>
      <c r="BO37" s="66">
        <v>277932.18</v>
      </c>
      <c r="BP37" s="66">
        <v>178520.41</v>
      </c>
      <c r="BQ37" s="66">
        <v>128968.76999999999</v>
      </c>
      <c r="BR37" s="66">
        <v>138624.69</v>
      </c>
      <c r="BS37" s="66">
        <v>124000.34</v>
      </c>
      <c r="BT37" s="66">
        <v>219259.3</v>
      </c>
      <c r="BU37" s="66">
        <v>172971.96</v>
      </c>
      <c r="BV37" s="66">
        <v>255048.13</v>
      </c>
      <c r="BW37" s="66">
        <v>161667.37</v>
      </c>
      <c r="BX37" s="66">
        <v>168994.64</v>
      </c>
      <c r="BY37" s="66">
        <v>219723.14</v>
      </c>
      <c r="BZ37" s="66">
        <v>184616.14</v>
      </c>
      <c r="CA37" s="66">
        <v>594500.92000000004</v>
      </c>
      <c r="CB37" s="66">
        <v>460445.16</v>
      </c>
      <c r="CC37" s="66">
        <v>320305.42</v>
      </c>
      <c r="CD37" s="66">
        <v>404920.38</v>
      </c>
      <c r="CE37" s="66">
        <v>217555.93</v>
      </c>
      <c r="CF37" s="66">
        <v>214137.91999999998</v>
      </c>
      <c r="CG37" s="66">
        <v>297323.81</v>
      </c>
      <c r="CH37" s="66">
        <v>254112.31</v>
      </c>
      <c r="CI37" s="66">
        <v>159327.02000000002</v>
      </c>
      <c r="CJ37" s="66">
        <v>216925.77000000002</v>
      </c>
      <c r="CK37" s="66">
        <v>204341.41999999998</v>
      </c>
      <c r="CL37" s="66">
        <v>273296.53000000003</v>
      </c>
      <c r="CM37" s="66">
        <v>377911.59</v>
      </c>
      <c r="CN37" s="66">
        <v>302627.24</v>
      </c>
      <c r="CO37" s="66">
        <v>254764.59999999998</v>
      </c>
      <c r="CP37" s="66">
        <v>300982.69</v>
      </c>
      <c r="CQ37" s="66">
        <v>240630.01</v>
      </c>
      <c r="CR37" s="66">
        <v>272002.51</v>
      </c>
      <c r="CS37" s="66">
        <v>265315.56</v>
      </c>
      <c r="CT37" s="11">
        <f>CS37/$CS$5</f>
        <v>2.2504098984814887E-4</v>
      </c>
      <c r="CU37" s="11"/>
      <c r="CV37" s="25"/>
      <c r="CW37" s="25"/>
      <c r="CX37" s="25"/>
      <c r="CY37" s="64"/>
      <c r="CZ37" s="24"/>
    </row>
    <row r="38" spans="1:104" s="12" customFormat="1" x14ac:dyDescent="0.25">
      <c r="A38" s="52" t="s">
        <v>39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239402.4</v>
      </c>
      <c r="AF38" s="8">
        <v>97501.23</v>
      </c>
      <c r="AG38" s="8">
        <v>0</v>
      </c>
      <c r="AH38" s="8">
        <v>69005.78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/>
      <c r="CP38" s="8">
        <v>0</v>
      </c>
      <c r="CQ38" s="8">
        <v>0</v>
      </c>
      <c r="CR38" s="8">
        <v>0</v>
      </c>
      <c r="CS38" s="8">
        <v>0</v>
      </c>
      <c r="CT38" s="11"/>
      <c r="CU38" s="11"/>
      <c r="CV38" s="25"/>
      <c r="CW38" s="25"/>
      <c r="CX38" s="25"/>
      <c r="CY38" s="25"/>
      <c r="CZ38" s="24"/>
    </row>
    <row r="39" spans="1:104" s="12" customFormat="1" x14ac:dyDescent="0.25">
      <c r="A39" s="51" t="s">
        <v>40</v>
      </c>
      <c r="B39" s="9">
        <v>223.73</v>
      </c>
      <c r="C39" s="9">
        <v>5089.5600000000004</v>
      </c>
      <c r="D39" s="9">
        <v>9236.2900000000009</v>
      </c>
      <c r="E39" s="9">
        <v>3342.21</v>
      </c>
      <c r="F39" s="9">
        <v>5362.69</v>
      </c>
      <c r="G39" s="9">
        <v>4657.68</v>
      </c>
      <c r="H39" s="9">
        <v>9620.9699999999993</v>
      </c>
      <c r="I39" s="9">
        <v>9906</v>
      </c>
      <c r="J39" s="9">
        <v>8122.93</v>
      </c>
      <c r="K39" s="9">
        <v>11249.04</v>
      </c>
      <c r="L39" s="9">
        <v>16691.32</v>
      </c>
      <c r="M39" s="9">
        <v>9354.8799999999992</v>
      </c>
      <c r="N39" s="9">
        <v>19487.07</v>
      </c>
      <c r="O39" s="9">
        <v>24408.29</v>
      </c>
      <c r="P39" s="9">
        <v>40288.79</v>
      </c>
      <c r="Q39" s="9">
        <v>15624.22</v>
      </c>
      <c r="R39" s="9">
        <v>46286.29</v>
      </c>
      <c r="S39" s="9">
        <v>36401.949999999997</v>
      </c>
      <c r="T39" s="9">
        <v>21288.48</v>
      </c>
      <c r="U39" s="9">
        <v>82885.75</v>
      </c>
      <c r="V39" s="9">
        <v>48126.3</v>
      </c>
      <c r="W39" s="9">
        <v>10933.34</v>
      </c>
      <c r="X39" s="9">
        <v>31255.52</v>
      </c>
      <c r="Y39" s="9">
        <v>7503.21</v>
      </c>
      <c r="Z39" s="9">
        <v>16802.7</v>
      </c>
      <c r="AA39" s="9">
        <v>8069.47</v>
      </c>
      <c r="AB39" s="9">
        <v>24421.83</v>
      </c>
      <c r="AC39" s="9">
        <v>117029.16</v>
      </c>
      <c r="AD39" s="9">
        <v>80689.45</v>
      </c>
      <c r="AE39" s="9">
        <v>11874.34</v>
      </c>
      <c r="AF39" s="9">
        <v>203322.57</v>
      </c>
      <c r="AG39" s="9">
        <v>141098.19</v>
      </c>
      <c r="AH39" s="9">
        <v>43617.42</v>
      </c>
      <c r="AI39" s="9">
        <v>319059.33</v>
      </c>
      <c r="AJ39" s="9">
        <v>288370.36</v>
      </c>
      <c r="AK39" s="9">
        <v>310232.84999999998</v>
      </c>
      <c r="AL39" s="9">
        <v>235123.58</v>
      </c>
      <c r="AM39" s="9">
        <v>312198.34000000003</v>
      </c>
      <c r="AN39" s="9">
        <v>221651.32</v>
      </c>
      <c r="AO39" s="9">
        <v>316126.45</v>
      </c>
      <c r="AP39" s="9">
        <v>504806.88</v>
      </c>
      <c r="AQ39" s="9">
        <v>309225.28000000003</v>
      </c>
      <c r="AR39" s="9">
        <v>514266.25</v>
      </c>
      <c r="AS39" s="9">
        <v>177698.72</v>
      </c>
      <c r="AT39" s="9">
        <v>527702.19999999995</v>
      </c>
      <c r="AU39" s="9">
        <v>213508.79</v>
      </c>
      <c r="AV39" s="9">
        <v>247143.74</v>
      </c>
      <c r="AW39" s="9">
        <v>99953.44</v>
      </c>
      <c r="AX39" s="9">
        <v>102152.26</v>
      </c>
      <c r="AY39" s="9">
        <v>146516.19</v>
      </c>
      <c r="AZ39" s="9">
        <v>62672.67</v>
      </c>
      <c r="BA39" s="9">
        <v>69525.8</v>
      </c>
      <c r="BB39" s="9">
        <v>42322.11</v>
      </c>
      <c r="BC39" s="9">
        <v>82572.2</v>
      </c>
      <c r="BD39" s="9">
        <v>120419.03</v>
      </c>
      <c r="BE39" s="9">
        <v>63064.36</v>
      </c>
      <c r="BF39" s="9">
        <v>55222.03</v>
      </c>
      <c r="BG39" s="9">
        <v>100098.84</v>
      </c>
      <c r="BH39" s="9">
        <v>129688.8</v>
      </c>
      <c r="BI39" s="9">
        <v>43071.46</v>
      </c>
      <c r="BJ39" s="9">
        <v>76636.259999999995</v>
      </c>
      <c r="BK39" s="9">
        <v>42642.2</v>
      </c>
      <c r="BL39" s="9">
        <v>51999.59</v>
      </c>
      <c r="BM39" s="9">
        <v>81559.539999999994</v>
      </c>
      <c r="BN39" s="9">
        <v>76271.03</v>
      </c>
      <c r="BO39" s="9">
        <v>200722.6</v>
      </c>
      <c r="BP39" s="9">
        <v>155849.29</v>
      </c>
      <c r="BQ39" s="9">
        <v>98587.81</v>
      </c>
      <c r="BR39" s="9">
        <v>98273.919999999998</v>
      </c>
      <c r="BS39" s="9">
        <v>93672.63</v>
      </c>
      <c r="BT39" s="9">
        <v>154084.9</v>
      </c>
      <c r="BU39" s="9">
        <v>139928.19</v>
      </c>
      <c r="BV39" s="9">
        <v>206750.43</v>
      </c>
      <c r="BW39" s="9">
        <v>97133.61</v>
      </c>
      <c r="BX39" s="9">
        <v>116008.41</v>
      </c>
      <c r="BY39" s="9">
        <v>200997.91</v>
      </c>
      <c r="BZ39" s="9">
        <v>165254.89000000001</v>
      </c>
      <c r="CA39" s="9">
        <v>414151.75</v>
      </c>
      <c r="CB39" s="9">
        <v>241062.13</v>
      </c>
      <c r="CC39" s="9">
        <v>234127.78</v>
      </c>
      <c r="CD39" s="9">
        <v>240166.55</v>
      </c>
      <c r="CE39" s="9">
        <v>180157.66</v>
      </c>
      <c r="CF39" s="9">
        <v>189861.99</v>
      </c>
      <c r="CG39" s="9">
        <v>160070.13</v>
      </c>
      <c r="CH39" s="9">
        <v>196290.83</v>
      </c>
      <c r="CI39" s="9">
        <v>151383.82</v>
      </c>
      <c r="CJ39" s="9">
        <v>154330.72</v>
      </c>
      <c r="CK39" s="9">
        <v>201046.09</v>
      </c>
      <c r="CL39" s="9">
        <v>273296.53000000003</v>
      </c>
      <c r="CM39" s="9">
        <v>283026.71000000002</v>
      </c>
      <c r="CN39" s="9">
        <v>182418.38</v>
      </c>
      <c r="CO39" s="9">
        <v>234363.21</v>
      </c>
      <c r="CP39" s="9">
        <v>272340.88</v>
      </c>
      <c r="CQ39" s="9">
        <v>213368.87</v>
      </c>
      <c r="CR39" s="9">
        <v>266516.84000000003</v>
      </c>
      <c r="CS39" s="9">
        <v>220028.18</v>
      </c>
      <c r="CT39" s="11"/>
      <c r="CU39" s="11"/>
      <c r="CV39" s="25"/>
      <c r="CW39" s="25"/>
      <c r="CX39" s="25"/>
      <c r="CY39" s="25"/>
      <c r="CZ39" s="24"/>
    </row>
    <row r="40" spans="1:104" s="12" customFormat="1" x14ac:dyDescent="0.25">
      <c r="A40" s="52" t="s">
        <v>41</v>
      </c>
      <c r="B40" s="8">
        <v>0</v>
      </c>
      <c r="C40" s="8">
        <v>0</v>
      </c>
      <c r="D40" s="8">
        <v>0</v>
      </c>
      <c r="E40" s="8">
        <v>5708.59</v>
      </c>
      <c r="F40" s="8">
        <v>2917.67</v>
      </c>
      <c r="G40" s="8">
        <v>7590.17</v>
      </c>
      <c r="H40" s="8">
        <v>30558.44</v>
      </c>
      <c r="I40" s="8">
        <v>1637.51</v>
      </c>
      <c r="J40" s="8">
        <v>31417.34</v>
      </c>
      <c r="K40" s="8">
        <v>2936.56</v>
      </c>
      <c r="L40" s="8">
        <v>1248.2</v>
      </c>
      <c r="M40" s="8">
        <v>95579.97</v>
      </c>
      <c r="N40" s="8">
        <v>6937.56</v>
      </c>
      <c r="O40" s="8">
        <v>16591.79</v>
      </c>
      <c r="P40" s="8">
        <v>0</v>
      </c>
      <c r="Q40" s="8">
        <v>0</v>
      </c>
      <c r="R40" s="8">
        <v>4486.42</v>
      </c>
      <c r="S40" s="8">
        <v>14521.67</v>
      </c>
      <c r="T40" s="8">
        <v>411747.81</v>
      </c>
      <c r="U40" s="8">
        <v>298206.05</v>
      </c>
      <c r="V40" s="8">
        <v>24687.27</v>
      </c>
      <c r="W40" s="8">
        <v>41636.04</v>
      </c>
      <c r="X40" s="8">
        <v>31796.63</v>
      </c>
      <c r="Y40" s="8">
        <v>5011.38</v>
      </c>
      <c r="Z40" s="8">
        <v>4660.9399999999996</v>
      </c>
      <c r="AA40" s="8">
        <v>0</v>
      </c>
      <c r="AB40" s="8">
        <v>1475.49</v>
      </c>
      <c r="AC40" s="8">
        <v>93353.73</v>
      </c>
      <c r="AD40" s="8">
        <v>69107.3</v>
      </c>
      <c r="AE40" s="8">
        <v>22163.55</v>
      </c>
      <c r="AF40" s="8">
        <v>31946.1</v>
      </c>
      <c r="AG40" s="8">
        <v>51173.14</v>
      </c>
      <c r="AH40" s="8">
        <v>59795.57</v>
      </c>
      <c r="AI40" s="8">
        <v>185606.82</v>
      </c>
      <c r="AJ40" s="8">
        <v>159850.16</v>
      </c>
      <c r="AK40" s="8">
        <v>353363.59</v>
      </c>
      <c r="AL40" s="8">
        <v>440499.8</v>
      </c>
      <c r="AM40" s="8">
        <v>420410.55</v>
      </c>
      <c r="AN40" s="8">
        <v>783959.67</v>
      </c>
      <c r="AO40" s="8">
        <v>497712.22</v>
      </c>
      <c r="AP40" s="8">
        <v>279821.75</v>
      </c>
      <c r="AQ40" s="8">
        <v>137858.12</v>
      </c>
      <c r="AR40" s="8">
        <v>858537.77</v>
      </c>
      <c r="AS40" s="8">
        <v>540403.6</v>
      </c>
      <c r="AT40" s="8">
        <v>422086.42</v>
      </c>
      <c r="AU40" s="8">
        <v>162899.65</v>
      </c>
      <c r="AV40" s="8">
        <v>193456.64000000001</v>
      </c>
      <c r="AW40" s="8">
        <v>128110.21</v>
      </c>
      <c r="AX40" s="8">
        <v>271726.78000000003</v>
      </c>
      <c r="AY40" s="8">
        <v>98325.34</v>
      </c>
      <c r="AZ40" s="8">
        <v>19449.25</v>
      </c>
      <c r="BA40" s="8">
        <v>17083.52</v>
      </c>
      <c r="BB40" s="8">
        <v>130926.07</v>
      </c>
      <c r="BC40" s="8">
        <v>69055.100000000006</v>
      </c>
      <c r="BD40" s="8">
        <v>118049.89</v>
      </c>
      <c r="BE40" s="8">
        <v>107750.49</v>
      </c>
      <c r="BF40" s="8">
        <v>13280.92</v>
      </c>
      <c r="BG40" s="8">
        <v>27037.33</v>
      </c>
      <c r="BH40" s="8">
        <v>83774.42</v>
      </c>
      <c r="BI40" s="8">
        <v>69532.179999999993</v>
      </c>
      <c r="BJ40" s="8">
        <v>44994.62</v>
      </c>
      <c r="BK40" s="8">
        <v>32888.519999999997</v>
      </c>
      <c r="BL40" s="8">
        <v>3595.72</v>
      </c>
      <c r="BM40" s="8">
        <v>38623.74</v>
      </c>
      <c r="BN40" s="8">
        <v>15683.94</v>
      </c>
      <c r="BO40" s="8">
        <v>77209.58</v>
      </c>
      <c r="BP40" s="8">
        <v>22671.119999999999</v>
      </c>
      <c r="BQ40" s="8">
        <v>30380.959999999999</v>
      </c>
      <c r="BR40" s="8">
        <v>40350.769999999997</v>
      </c>
      <c r="BS40" s="8">
        <v>30327.71</v>
      </c>
      <c r="BT40" s="8">
        <v>65174.400000000001</v>
      </c>
      <c r="BU40" s="8">
        <v>33043.769999999997</v>
      </c>
      <c r="BV40" s="8">
        <v>48297.7</v>
      </c>
      <c r="BW40" s="8">
        <v>64533.760000000002</v>
      </c>
      <c r="BX40" s="8">
        <v>52986.23</v>
      </c>
      <c r="BY40" s="8">
        <v>18725.23</v>
      </c>
      <c r="BZ40" s="8">
        <v>19361.25</v>
      </c>
      <c r="CA40" s="8">
        <v>180349.17</v>
      </c>
      <c r="CB40" s="8">
        <v>219383.03</v>
      </c>
      <c r="CC40" s="8">
        <v>86177.64</v>
      </c>
      <c r="CD40" s="8">
        <v>164753.82999999999</v>
      </c>
      <c r="CE40" s="8">
        <v>37398.269999999997</v>
      </c>
      <c r="CF40" s="8">
        <v>24275.93</v>
      </c>
      <c r="CG40" s="8">
        <v>137253.68</v>
      </c>
      <c r="CH40" s="8">
        <v>57821.48</v>
      </c>
      <c r="CI40" s="8">
        <v>7943.2</v>
      </c>
      <c r="CJ40" s="8">
        <v>62595.05</v>
      </c>
      <c r="CK40" s="8">
        <v>3295.33</v>
      </c>
      <c r="CL40" s="8">
        <v>0</v>
      </c>
      <c r="CM40" s="8">
        <v>94884.88</v>
      </c>
      <c r="CN40" s="8">
        <v>120208.86</v>
      </c>
      <c r="CO40" s="8">
        <v>20401.39</v>
      </c>
      <c r="CP40" s="8">
        <v>28641.81</v>
      </c>
      <c r="CQ40" s="8">
        <v>27261.14</v>
      </c>
      <c r="CR40" s="8">
        <v>5485.67</v>
      </c>
      <c r="CS40" s="8">
        <v>45287.38</v>
      </c>
      <c r="CT40" s="11"/>
      <c r="CU40" s="11"/>
      <c r="CV40" s="64"/>
      <c r="CW40" s="64"/>
      <c r="CX40" s="64"/>
      <c r="CY40" s="64"/>
      <c r="CZ40" s="26"/>
    </row>
    <row r="41" spans="1:104" s="12" customFormat="1" x14ac:dyDescent="0.25">
      <c r="A41" s="51" t="s">
        <v>42</v>
      </c>
      <c r="B41" s="9">
        <v>0</v>
      </c>
      <c r="C41" s="9">
        <v>0</v>
      </c>
      <c r="D41" s="9">
        <v>0</v>
      </c>
      <c r="E41" s="9">
        <v>0</v>
      </c>
      <c r="F41" s="9">
        <v>8241.25</v>
      </c>
      <c r="G41" s="9">
        <v>4024.6</v>
      </c>
      <c r="H41" s="9">
        <v>33098.32</v>
      </c>
      <c r="I41" s="9">
        <v>89106.96</v>
      </c>
      <c r="J41" s="9">
        <v>1942.8</v>
      </c>
      <c r="K41" s="9">
        <v>82630.539999999994</v>
      </c>
      <c r="L41" s="9">
        <v>13207.88</v>
      </c>
      <c r="M41" s="9">
        <v>0</v>
      </c>
      <c r="N41" s="9">
        <v>158791.75</v>
      </c>
      <c r="O41" s="9">
        <v>1688.66</v>
      </c>
      <c r="P41" s="9">
        <v>0</v>
      </c>
      <c r="Q41" s="9">
        <v>319023.31</v>
      </c>
      <c r="R41" s="9">
        <v>66350.929999999993</v>
      </c>
      <c r="S41" s="9">
        <v>601.29999999999995</v>
      </c>
      <c r="T41" s="9">
        <v>12212.89</v>
      </c>
      <c r="U41" s="9">
        <v>315144.03000000003</v>
      </c>
      <c r="V41" s="9">
        <v>71519.64</v>
      </c>
      <c r="W41" s="9">
        <v>2667.73</v>
      </c>
      <c r="X41" s="9">
        <v>24689.57</v>
      </c>
      <c r="Y41" s="9">
        <v>17469.400000000001</v>
      </c>
      <c r="Z41" s="9">
        <v>33451.79</v>
      </c>
      <c r="AA41" s="9">
        <v>3503.77</v>
      </c>
      <c r="AB41" s="9">
        <v>7374.3</v>
      </c>
      <c r="AC41" s="9">
        <v>662.62</v>
      </c>
      <c r="AD41" s="9">
        <v>266651.96000000002</v>
      </c>
      <c r="AE41" s="9">
        <v>437840.63</v>
      </c>
      <c r="AF41" s="9">
        <v>86687.93</v>
      </c>
      <c r="AG41" s="9">
        <v>168762.18</v>
      </c>
      <c r="AH41" s="9">
        <v>30718.22</v>
      </c>
      <c r="AI41" s="9">
        <v>120807.25</v>
      </c>
      <c r="AJ41" s="9">
        <v>93951.01</v>
      </c>
      <c r="AK41" s="9">
        <v>180199.76</v>
      </c>
      <c r="AL41" s="9">
        <v>410527.56</v>
      </c>
      <c r="AM41" s="9">
        <v>153374.39999999999</v>
      </c>
      <c r="AN41" s="9">
        <v>51313.16</v>
      </c>
      <c r="AO41" s="9">
        <v>150844.03</v>
      </c>
      <c r="AP41" s="9">
        <v>127778.36</v>
      </c>
      <c r="AQ41" s="9">
        <v>171929.7</v>
      </c>
      <c r="AR41" s="9">
        <v>36072.58</v>
      </c>
      <c r="AS41" s="9">
        <v>106897.65</v>
      </c>
      <c r="AT41" s="9">
        <v>237591.88</v>
      </c>
      <c r="AU41" s="9">
        <v>142469.78</v>
      </c>
      <c r="AV41" s="9">
        <v>3089.46</v>
      </c>
      <c r="AW41" s="9">
        <v>201432.76</v>
      </c>
      <c r="AX41" s="9">
        <v>30485.360000000001</v>
      </c>
      <c r="AY41" s="9">
        <v>13264.06</v>
      </c>
      <c r="AZ41" s="9">
        <v>19575</v>
      </c>
      <c r="BA41" s="9">
        <v>299.85000000000002</v>
      </c>
      <c r="BB41" s="9">
        <v>3656.85</v>
      </c>
      <c r="BC41" s="9">
        <v>35424.67</v>
      </c>
      <c r="BD41" s="9">
        <v>0</v>
      </c>
      <c r="BE41" s="9">
        <v>15385.56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72"/>
      <c r="CU41" s="72"/>
      <c r="CV41" s="64"/>
      <c r="CW41" s="64"/>
      <c r="CX41" s="64"/>
      <c r="CY41" s="64"/>
      <c r="CZ41" s="26"/>
    </row>
    <row r="42" spans="1:104" s="12" customFormat="1" x14ac:dyDescent="0.25">
      <c r="A42" s="52" t="s">
        <v>43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17652.07</v>
      </c>
      <c r="H42" s="8">
        <v>1298.28</v>
      </c>
      <c r="I42" s="8">
        <v>342.87</v>
      </c>
      <c r="J42" s="8">
        <v>61.93</v>
      </c>
      <c r="K42" s="8">
        <v>2226.71</v>
      </c>
      <c r="L42" s="8">
        <v>185520.29</v>
      </c>
      <c r="M42" s="8">
        <v>0</v>
      </c>
      <c r="N42" s="8">
        <v>0</v>
      </c>
      <c r="O42" s="8">
        <v>56330.1</v>
      </c>
      <c r="P42" s="8">
        <v>13397.57</v>
      </c>
      <c r="Q42" s="8">
        <v>43459.85</v>
      </c>
      <c r="R42" s="8">
        <v>8117.68</v>
      </c>
      <c r="S42" s="8">
        <v>301556.2</v>
      </c>
      <c r="T42" s="8">
        <v>1747.88</v>
      </c>
      <c r="U42" s="8">
        <v>15694.3</v>
      </c>
      <c r="V42" s="8">
        <v>5238.76</v>
      </c>
      <c r="W42" s="8">
        <v>143432.89000000001</v>
      </c>
      <c r="X42" s="8">
        <v>2552.83</v>
      </c>
      <c r="Y42" s="8">
        <v>21665.46</v>
      </c>
      <c r="Z42" s="8">
        <v>6952.73</v>
      </c>
      <c r="AA42" s="8">
        <v>45240.11</v>
      </c>
      <c r="AB42" s="8">
        <v>29257.9</v>
      </c>
      <c r="AC42" s="8">
        <v>0</v>
      </c>
      <c r="AD42" s="8">
        <v>0</v>
      </c>
      <c r="AE42" s="8">
        <v>0</v>
      </c>
      <c r="AF42" s="8">
        <v>437840.63</v>
      </c>
      <c r="AG42" s="8">
        <v>67236.149999999994</v>
      </c>
      <c r="AH42" s="8">
        <v>38465.93</v>
      </c>
      <c r="AI42" s="8">
        <v>393.37</v>
      </c>
      <c r="AJ42" s="8">
        <v>71455.03</v>
      </c>
      <c r="AK42" s="8">
        <v>35971.519999999997</v>
      </c>
      <c r="AL42" s="8">
        <v>0</v>
      </c>
      <c r="AM42" s="8">
        <v>49458.87</v>
      </c>
      <c r="AN42" s="8">
        <v>34717.919999999998</v>
      </c>
      <c r="AO42" s="8">
        <v>0</v>
      </c>
      <c r="AP42" s="8">
        <v>9446.73</v>
      </c>
      <c r="AQ42" s="8">
        <v>0</v>
      </c>
      <c r="AR42" s="8">
        <v>37908.57</v>
      </c>
      <c r="AS42" s="8">
        <v>1135.1099999999999</v>
      </c>
      <c r="AT42" s="8">
        <v>1468.41</v>
      </c>
      <c r="AU42" s="8">
        <v>0</v>
      </c>
      <c r="AV42" s="8">
        <v>72.819999999999993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</v>
      </c>
      <c r="CR42" s="8">
        <v>0</v>
      </c>
      <c r="CS42" s="8">
        <v>0</v>
      </c>
      <c r="CT42" s="72"/>
      <c r="CU42" s="72"/>
      <c r="CV42" s="25"/>
      <c r="CW42" s="25"/>
      <c r="CX42" s="25"/>
      <c r="CY42" s="25"/>
      <c r="CZ42" s="24"/>
    </row>
    <row r="43" spans="1:104" s="12" customFormat="1" x14ac:dyDescent="0.25">
      <c r="A43" s="51" t="s">
        <v>44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15004.42</v>
      </c>
      <c r="I43" s="9">
        <v>15004.42</v>
      </c>
      <c r="J43" s="9">
        <v>7432.63</v>
      </c>
      <c r="K43" s="9">
        <v>4239.76</v>
      </c>
      <c r="L43" s="9">
        <v>269.60000000000002</v>
      </c>
      <c r="M43" s="9">
        <v>143619</v>
      </c>
      <c r="N43" s="9">
        <v>143619</v>
      </c>
      <c r="O43" s="9">
        <v>143619</v>
      </c>
      <c r="P43" s="9">
        <v>144065.4</v>
      </c>
      <c r="Q43" s="9">
        <v>0</v>
      </c>
      <c r="R43" s="9">
        <v>0</v>
      </c>
      <c r="S43" s="9">
        <v>11124.68</v>
      </c>
      <c r="T43" s="9">
        <v>28059.18</v>
      </c>
      <c r="U43" s="9">
        <v>16934.400000000001</v>
      </c>
      <c r="V43" s="9">
        <v>0</v>
      </c>
      <c r="W43" s="9">
        <v>1009.14</v>
      </c>
      <c r="X43" s="9">
        <v>191860.42</v>
      </c>
      <c r="Y43" s="9">
        <v>184016</v>
      </c>
      <c r="Z43" s="9">
        <v>4458.1499999999996</v>
      </c>
      <c r="AA43" s="9">
        <v>9080.5400000000009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40995.410000000003</v>
      </c>
      <c r="AH43" s="9">
        <v>40695.86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72"/>
      <c r="CU43" s="72"/>
      <c r="CV43" s="25"/>
      <c r="CW43" s="25"/>
      <c r="CX43" s="25"/>
      <c r="CY43" s="25"/>
      <c r="CZ43" s="24"/>
    </row>
    <row r="44" spans="1:104" s="23" customFormat="1" x14ac:dyDescent="0.25">
      <c r="A44" s="52" t="s">
        <v>14</v>
      </c>
      <c r="B44" s="67">
        <v>219043.94</v>
      </c>
      <c r="C44" s="67">
        <v>633564.56000000006</v>
      </c>
      <c r="D44" s="67">
        <v>85510</v>
      </c>
      <c r="E44" s="67">
        <v>893256.94</v>
      </c>
      <c r="F44" s="67">
        <v>91667.79</v>
      </c>
      <c r="G44" s="67">
        <v>582560.79</v>
      </c>
      <c r="H44" s="67">
        <v>291368.71000000002</v>
      </c>
      <c r="I44" s="67">
        <v>303636.81</v>
      </c>
      <c r="J44" s="67">
        <v>500722.13</v>
      </c>
      <c r="K44" s="67">
        <v>748683.04</v>
      </c>
      <c r="L44" s="67">
        <v>1287021.27</v>
      </c>
      <c r="M44" s="67">
        <v>1392937.55</v>
      </c>
      <c r="N44" s="67">
        <v>2878507.32</v>
      </c>
      <c r="O44" s="67">
        <v>8104730.3300000001</v>
      </c>
      <c r="P44" s="67">
        <v>4867087.63</v>
      </c>
      <c r="Q44" s="67">
        <v>6874750.6799999997</v>
      </c>
      <c r="R44" s="67">
        <v>10497177.189999999</v>
      </c>
      <c r="S44" s="67">
        <v>16766002.890000001</v>
      </c>
      <c r="T44" s="67">
        <v>9045493.2400000002</v>
      </c>
      <c r="U44" s="67">
        <v>6834618.8200000003</v>
      </c>
      <c r="V44" s="67">
        <v>12535217.810000001</v>
      </c>
      <c r="W44" s="67">
        <v>2397731.35</v>
      </c>
      <c r="X44" s="67">
        <v>6438974.3300000001</v>
      </c>
      <c r="Y44" s="67">
        <v>2600087.87</v>
      </c>
      <c r="Z44" s="67">
        <v>4240638.3600000003</v>
      </c>
      <c r="AA44" s="67">
        <v>3455554.2699999991</v>
      </c>
      <c r="AB44" s="67">
        <v>7853835.7599999998</v>
      </c>
      <c r="AC44" s="67">
        <v>4128811.14</v>
      </c>
      <c r="AD44" s="67">
        <v>8245979.9699999997</v>
      </c>
      <c r="AE44" s="67">
        <v>12541433.32</v>
      </c>
      <c r="AF44" s="67">
        <v>9081159.5099999998</v>
      </c>
      <c r="AG44" s="67">
        <v>10654360.140000001</v>
      </c>
      <c r="AH44" s="67">
        <v>9004846.2400000002</v>
      </c>
      <c r="AI44" s="67">
        <v>7904215.7800000003</v>
      </c>
      <c r="AJ44" s="67">
        <v>11458633.51</v>
      </c>
      <c r="AK44" s="67">
        <v>10011083.09999999</v>
      </c>
      <c r="AL44" s="67">
        <v>10920960.199999999</v>
      </c>
      <c r="AM44" s="67">
        <v>14124958.34</v>
      </c>
      <c r="AN44" s="67">
        <v>22693478.34</v>
      </c>
      <c r="AO44" s="67">
        <v>19446364.829999998</v>
      </c>
      <c r="AP44" s="67">
        <v>15835682.819999985</v>
      </c>
      <c r="AQ44" s="67">
        <v>12128317.9</v>
      </c>
      <c r="AR44" s="67">
        <v>13225894.880000001</v>
      </c>
      <c r="AS44" s="67">
        <v>13206700.699999994</v>
      </c>
      <c r="AT44" s="67">
        <v>15046842.539999999</v>
      </c>
      <c r="AU44" s="67">
        <v>7586055.4199999999</v>
      </c>
      <c r="AV44" s="67">
        <v>9582946.9500000086</v>
      </c>
      <c r="AW44" s="67">
        <v>5879019.629999999</v>
      </c>
      <c r="AX44" s="67">
        <v>5572284.1799999997</v>
      </c>
      <c r="AY44" s="67">
        <v>20915154.400000002</v>
      </c>
      <c r="AZ44" s="67">
        <v>15201798.019999988</v>
      </c>
      <c r="BA44" s="67">
        <v>11857734.529999997</v>
      </c>
      <c r="BB44" s="67">
        <v>10341729.660000011</v>
      </c>
      <c r="BC44" s="67">
        <v>7798785.5999999996</v>
      </c>
      <c r="BD44" s="67">
        <v>8748212.4000000022</v>
      </c>
      <c r="BE44" s="67">
        <v>11621533.079999996</v>
      </c>
      <c r="BF44" s="67">
        <v>12525786.439999999</v>
      </c>
      <c r="BG44" s="67">
        <v>12680008.739999995</v>
      </c>
      <c r="BH44" s="67">
        <v>8304703.0500000045</v>
      </c>
      <c r="BI44" s="67">
        <v>8426343.4900000002</v>
      </c>
      <c r="BJ44" s="67">
        <v>6799089.6400000025</v>
      </c>
      <c r="BK44" s="67">
        <v>5262834.129999999</v>
      </c>
      <c r="BL44" s="67">
        <v>5166305.0700000012</v>
      </c>
      <c r="BM44" s="67">
        <v>12935076.800000008</v>
      </c>
      <c r="BN44" s="67">
        <v>5717136.589999998</v>
      </c>
      <c r="BO44" s="67">
        <v>9080596.8900000043</v>
      </c>
      <c r="BP44" s="67">
        <v>5087821.4100000011</v>
      </c>
      <c r="BQ44" s="67">
        <v>4940789.6399999997</v>
      </c>
      <c r="BR44" s="67">
        <v>7256771.9599999972</v>
      </c>
      <c r="BS44" s="67">
        <v>8248550.8999999985</v>
      </c>
      <c r="BT44" s="67">
        <v>6063180.9999999991</v>
      </c>
      <c r="BU44" s="67">
        <v>2928940.7699999996</v>
      </c>
      <c r="BV44" s="67">
        <v>4789184.4100000039</v>
      </c>
      <c r="BW44" s="67">
        <v>5994784.4000000004</v>
      </c>
      <c r="BX44" s="67">
        <v>6477192.440000006</v>
      </c>
      <c r="BY44" s="67">
        <v>6402569.3399999943</v>
      </c>
      <c r="BZ44" s="67">
        <v>10100328.660000002</v>
      </c>
      <c r="CA44" s="67">
        <v>8711184.0999999978</v>
      </c>
      <c r="CB44" s="67">
        <v>8083574.3200000003</v>
      </c>
      <c r="CC44" s="67">
        <v>6895020.7400000002</v>
      </c>
      <c r="CD44" s="67">
        <v>8259523.1799999988</v>
      </c>
      <c r="CE44" s="67">
        <v>7169781.9400000004</v>
      </c>
      <c r="CF44" s="67">
        <v>9613973.4499999899</v>
      </c>
      <c r="CG44" s="67">
        <v>9772753.0000000037</v>
      </c>
      <c r="CH44" s="67">
        <v>12962652.749999994</v>
      </c>
      <c r="CI44" s="67">
        <v>11187949.729999999</v>
      </c>
      <c r="CJ44" s="67">
        <v>11566792.940000009</v>
      </c>
      <c r="CK44" s="67">
        <v>9372492.9800000004</v>
      </c>
      <c r="CL44" s="67">
        <v>14472173.970000001</v>
      </c>
      <c r="CM44" s="67">
        <v>16242477.039999999</v>
      </c>
      <c r="CN44" s="67">
        <v>9571879.8499999996</v>
      </c>
      <c r="CO44" s="67">
        <v>7340697.1799999997</v>
      </c>
      <c r="CP44" s="67">
        <v>7446931.75</v>
      </c>
      <c r="CQ44" s="67">
        <v>6082710.5199999996</v>
      </c>
      <c r="CR44" s="67">
        <v>7016505.79</v>
      </c>
      <c r="CS44" s="67">
        <v>4320414.6399999913</v>
      </c>
      <c r="CT44" s="11">
        <f t="shared" ref="CT44:CT45" si="14">CS44/$CS$5</f>
        <v>3.6645811016136095E-3</v>
      </c>
      <c r="CU44" s="11"/>
      <c r="CV44" s="25"/>
      <c r="CW44" s="25"/>
      <c r="CX44" s="25"/>
      <c r="CY44" s="25"/>
      <c r="CZ44" s="24"/>
    </row>
    <row r="45" spans="1:104" s="23" customFormat="1" x14ac:dyDescent="0.25">
      <c r="A45" s="56" t="s">
        <v>34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>
        <v>317858356.08999997</v>
      </c>
      <c r="AZ45" s="66">
        <v>234532521.09000003</v>
      </c>
      <c r="BA45" s="66">
        <v>176227814.11999992</v>
      </c>
      <c r="BB45" s="66">
        <v>196208415.00000003</v>
      </c>
      <c r="BC45" s="66">
        <v>159663527.88999975</v>
      </c>
      <c r="BD45" s="66">
        <v>173284116.43999943</v>
      </c>
      <c r="BE45" s="66">
        <v>149645557.51999974</v>
      </c>
      <c r="BF45" s="66">
        <v>218642157.38</v>
      </c>
      <c r="BG45" s="66">
        <v>214132298.19999942</v>
      </c>
      <c r="BH45" s="66">
        <v>266492931.18000001</v>
      </c>
      <c r="BI45" s="66">
        <v>212049328.17000055</v>
      </c>
      <c r="BJ45" s="66">
        <v>164991618.26000041</v>
      </c>
      <c r="BK45" s="66">
        <v>195231759.00999978</v>
      </c>
      <c r="BL45" s="66">
        <v>177006708.12999737</v>
      </c>
      <c r="BM45" s="66">
        <v>156118292.48999685</v>
      </c>
      <c r="BN45" s="66">
        <v>168586659.22000623</v>
      </c>
      <c r="BO45" s="66">
        <v>163973556.38999331</v>
      </c>
      <c r="BP45" s="66">
        <v>220520018.87000847</v>
      </c>
      <c r="BQ45" s="66">
        <v>182866387.78999484</v>
      </c>
      <c r="BR45" s="66">
        <v>227395692.66000342</v>
      </c>
      <c r="BS45" s="66">
        <v>286301409.57999527</v>
      </c>
      <c r="BT45" s="66">
        <v>307424805.08999896</v>
      </c>
      <c r="BU45" s="66">
        <v>295830267.67000258</v>
      </c>
      <c r="BV45" s="66">
        <v>383141842.40999782</v>
      </c>
      <c r="BW45" s="66">
        <v>370393293.7999866</v>
      </c>
      <c r="BX45" s="66">
        <v>476975515.04000735</v>
      </c>
      <c r="BY45" s="66">
        <v>470186165.11000431</v>
      </c>
      <c r="BZ45" s="66">
        <v>418922243.25999916</v>
      </c>
      <c r="CA45" s="66">
        <v>424684146.95001006</v>
      </c>
      <c r="CB45" s="66">
        <v>419360935.80218637</v>
      </c>
      <c r="CC45" s="66">
        <v>373476260.0977838</v>
      </c>
      <c r="CD45" s="66">
        <v>475934307.93003011</v>
      </c>
      <c r="CE45" s="66">
        <v>486028933.52498102</v>
      </c>
      <c r="CF45" s="66">
        <v>437224227.45500302</v>
      </c>
      <c r="CG45" s="66">
        <v>437320804.37000608</v>
      </c>
      <c r="CH45" s="66">
        <v>390975472.83002877</v>
      </c>
      <c r="CI45" s="66">
        <v>271709503.67998481</v>
      </c>
      <c r="CJ45" s="66">
        <v>344782032.86997801</v>
      </c>
      <c r="CK45" s="66">
        <v>359455787.68000001</v>
      </c>
      <c r="CL45" s="66">
        <v>292611112.42000002</v>
      </c>
      <c r="CM45" s="66">
        <v>382039751.75996989</v>
      </c>
      <c r="CN45" s="66">
        <v>266824890.75999999</v>
      </c>
      <c r="CO45" s="66">
        <v>257069977.63999233</v>
      </c>
      <c r="CP45" s="66">
        <v>281449365.95999211</v>
      </c>
      <c r="CQ45" s="66">
        <v>281183632.24998069</v>
      </c>
      <c r="CR45" s="66">
        <v>271293218.19999999</v>
      </c>
      <c r="CS45" s="66">
        <v>395912993.76997119</v>
      </c>
      <c r="CT45" s="11">
        <f t="shared" si="14"/>
        <v>0.33581389652283611</v>
      </c>
      <c r="CU45" s="11"/>
      <c r="CV45" s="25"/>
      <c r="CW45" s="25"/>
      <c r="CX45" s="25"/>
      <c r="CY45" s="25"/>
      <c r="CZ45" s="24"/>
    </row>
    <row r="46" spans="1:104" s="12" customFormat="1" x14ac:dyDescent="0.25">
      <c r="A46" s="52" t="s">
        <v>63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11"/>
      <c r="CU46" s="11"/>
      <c r="CV46" s="25"/>
      <c r="CW46" s="25"/>
      <c r="CX46" s="25"/>
      <c r="CY46" s="25"/>
      <c r="CZ46" s="24"/>
    </row>
    <row r="47" spans="1:104" s="12" customFormat="1" x14ac:dyDescent="0.25">
      <c r="A47" s="51" t="s">
        <v>4</v>
      </c>
      <c r="B47" s="9">
        <v>1187106.49</v>
      </c>
      <c r="C47" s="9">
        <v>2140017.6800000002</v>
      </c>
      <c r="D47" s="9">
        <v>2742580.21</v>
      </c>
      <c r="E47" s="9">
        <v>1483693.48</v>
      </c>
      <c r="F47" s="9">
        <v>1285702.8999999999</v>
      </c>
      <c r="G47" s="9">
        <v>778765.02</v>
      </c>
      <c r="H47" s="9">
        <v>2057277.38</v>
      </c>
      <c r="I47" s="9">
        <v>2537682.42</v>
      </c>
      <c r="J47" s="9">
        <v>3021911.9</v>
      </c>
      <c r="K47" s="9">
        <v>3301520.36</v>
      </c>
      <c r="L47" s="9">
        <v>3844584.3627239997</v>
      </c>
      <c r="M47" s="9">
        <v>2793137.92</v>
      </c>
      <c r="N47" s="9">
        <v>3324751.3152000001</v>
      </c>
      <c r="O47" s="9">
        <v>3956714.6189999999</v>
      </c>
      <c r="P47" s="9">
        <v>4801089.0560000008</v>
      </c>
      <c r="Q47" s="9">
        <v>5017154.432</v>
      </c>
      <c r="R47" s="9">
        <v>5926648.5534999995</v>
      </c>
      <c r="S47" s="9">
        <v>5560250.2564999992</v>
      </c>
      <c r="T47" s="9">
        <v>5029318.4455000004</v>
      </c>
      <c r="U47" s="9">
        <v>5472204.3600000003</v>
      </c>
      <c r="V47" s="9">
        <v>4950414.9174999995</v>
      </c>
      <c r="W47" s="9">
        <v>3326541.8249999997</v>
      </c>
      <c r="X47" s="9">
        <v>3042572.3680000002</v>
      </c>
      <c r="Y47" s="9">
        <v>3664220.9440000001</v>
      </c>
      <c r="Z47" s="9">
        <v>3478553.2050000001</v>
      </c>
      <c r="AA47" s="9">
        <v>4164189.84</v>
      </c>
      <c r="AB47" s="9">
        <v>4971577.2654999997</v>
      </c>
      <c r="AC47" s="9">
        <v>5486230.3700000001</v>
      </c>
      <c r="AD47" s="9">
        <v>4569986.58</v>
      </c>
      <c r="AE47" s="9">
        <v>5778208.75</v>
      </c>
      <c r="AF47" s="9">
        <v>4949195.3600000003</v>
      </c>
      <c r="AG47" s="9">
        <v>4582551.01</v>
      </c>
      <c r="AH47" s="9">
        <v>9379265.8200000003</v>
      </c>
      <c r="AI47" s="9">
        <v>11977620.02</v>
      </c>
      <c r="AJ47" s="9">
        <v>10664652.49</v>
      </c>
      <c r="AK47" s="9">
        <v>12324495.130000001</v>
      </c>
      <c r="AL47" s="9">
        <v>14412200.48</v>
      </c>
      <c r="AM47" s="9">
        <v>11582903.57</v>
      </c>
      <c r="AN47" s="9">
        <v>9355379.3800000008</v>
      </c>
      <c r="AO47" s="9">
        <v>10144052.76</v>
      </c>
      <c r="AP47" s="9">
        <v>16511414.720000001</v>
      </c>
      <c r="AQ47" s="9">
        <v>17996124.960000001</v>
      </c>
      <c r="AR47" s="9">
        <v>19789417.989999998</v>
      </c>
      <c r="AS47" s="9">
        <v>21101710.629999999</v>
      </c>
      <c r="AT47" s="9">
        <v>19764322.309999999</v>
      </c>
      <c r="AU47" s="9">
        <v>19715800.059999999</v>
      </c>
      <c r="AV47" s="9">
        <v>21756390.539999999</v>
      </c>
      <c r="AW47" s="9">
        <v>18808339.75</v>
      </c>
      <c r="AX47" s="9">
        <v>20159367.690000001</v>
      </c>
      <c r="AY47" s="9">
        <v>23674002.460000001</v>
      </c>
      <c r="AZ47" s="9">
        <v>19735631.02</v>
      </c>
      <c r="BA47" s="9">
        <v>17030630.559999999</v>
      </c>
      <c r="BB47" s="9">
        <v>27665097.539999999</v>
      </c>
      <c r="BC47" s="9">
        <v>28589271.739999998</v>
      </c>
      <c r="BD47" s="9">
        <v>24827559.039999999</v>
      </c>
      <c r="BE47" s="9">
        <v>21780610.300000001</v>
      </c>
      <c r="BF47" s="9">
        <v>17780065.699999999</v>
      </c>
      <c r="BG47" s="9">
        <v>19316532.219999999</v>
      </c>
      <c r="BH47" s="9">
        <v>24293943.140000001</v>
      </c>
      <c r="BI47" s="9">
        <v>23536266.18</v>
      </c>
      <c r="BJ47" s="9">
        <v>23873241.91</v>
      </c>
      <c r="BK47" s="9">
        <v>21219790.34</v>
      </c>
      <c r="BL47" s="9">
        <v>17989332.309999999</v>
      </c>
      <c r="BM47" s="9">
        <v>20241311.960000001</v>
      </c>
      <c r="BN47" s="9">
        <v>21891347.59</v>
      </c>
      <c r="BO47" s="9">
        <v>21891541.649999999</v>
      </c>
      <c r="BP47" s="9">
        <v>22192683.800000001</v>
      </c>
      <c r="BQ47" s="9">
        <v>28527371.82</v>
      </c>
      <c r="BR47" s="9">
        <v>30817491.41</v>
      </c>
      <c r="BS47" s="9">
        <v>31407804.239999998</v>
      </c>
      <c r="BT47" s="9">
        <v>39752997.600000001</v>
      </c>
      <c r="BU47" s="9">
        <v>30879260.329999998</v>
      </c>
      <c r="BV47" s="9">
        <v>39379926.280000001</v>
      </c>
      <c r="BW47" s="9">
        <v>51933617.18</v>
      </c>
      <c r="BX47" s="9">
        <v>56439136.009999998</v>
      </c>
      <c r="BY47" s="9">
        <v>45337218.619999997</v>
      </c>
      <c r="BZ47" s="9">
        <v>49952195.280000001</v>
      </c>
      <c r="CA47" s="9">
        <v>44409159.479999997</v>
      </c>
      <c r="CB47" s="9">
        <v>39853536.659999996</v>
      </c>
      <c r="CC47" s="9">
        <v>46073984.619999997</v>
      </c>
      <c r="CD47" s="9">
        <v>40352833.07</v>
      </c>
      <c r="CE47" s="9">
        <v>43877977.060000002</v>
      </c>
      <c r="CF47" s="9">
        <v>44913550.310000002</v>
      </c>
      <c r="CG47" s="9">
        <v>51130379.369999997</v>
      </c>
      <c r="CH47" s="9">
        <v>32432094.350000001</v>
      </c>
      <c r="CI47" s="9">
        <v>31809622.109999999</v>
      </c>
      <c r="CJ47" s="9">
        <v>57422534.009999998</v>
      </c>
      <c r="CK47" s="9">
        <v>43036240.630000003</v>
      </c>
      <c r="CL47" s="9">
        <v>44368934.969999999</v>
      </c>
      <c r="CM47" s="9">
        <v>42073987.979999997</v>
      </c>
      <c r="CN47" s="9">
        <v>44043775.359999999</v>
      </c>
      <c r="CO47" s="9">
        <v>38566128.990000002</v>
      </c>
      <c r="CP47" s="9">
        <v>34342212.579999998</v>
      </c>
      <c r="CQ47" s="9">
        <v>44107840.609999999</v>
      </c>
      <c r="CR47" s="9">
        <v>40830875.299999997</v>
      </c>
      <c r="CS47" s="9">
        <v>33137809.289999999</v>
      </c>
      <c r="CT47" s="11">
        <f t="shared" ref="CT47:CT56" si="15">CS47/$CS$5</f>
        <v>2.8107531288480717E-2</v>
      </c>
      <c r="CU47" s="11"/>
      <c r="CV47" s="25"/>
      <c r="CW47" s="25"/>
      <c r="CX47" s="25"/>
      <c r="CY47" s="25"/>
      <c r="CZ47" s="24"/>
    </row>
    <row r="48" spans="1:104" s="12" customFormat="1" x14ac:dyDescent="0.25">
      <c r="A48" s="52" t="s">
        <v>5</v>
      </c>
      <c r="B48" s="8">
        <v>1097800</v>
      </c>
      <c r="C48" s="8">
        <v>832195.15</v>
      </c>
      <c r="D48" s="8">
        <v>676639.68</v>
      </c>
      <c r="E48" s="8">
        <v>821597.07</v>
      </c>
      <c r="F48" s="8">
        <v>1155677.1399999999</v>
      </c>
      <c r="G48" s="8">
        <v>754006.05</v>
      </c>
      <c r="H48" s="8">
        <v>1336062.6399999999</v>
      </c>
      <c r="I48" s="8">
        <v>2436263.02</v>
      </c>
      <c r="J48" s="8">
        <v>2249365.7999999998</v>
      </c>
      <c r="K48" s="8">
        <v>3232534.08</v>
      </c>
      <c r="L48" s="8">
        <v>3435586.0262639998</v>
      </c>
      <c r="M48" s="8">
        <v>2321006.2560000001</v>
      </c>
      <c r="N48" s="8">
        <v>3087842.1695999997</v>
      </c>
      <c r="O48" s="8">
        <v>3278716.7634000005</v>
      </c>
      <c r="P48" s="8">
        <v>2842844.0640000002</v>
      </c>
      <c r="Q48" s="8">
        <v>4261119.7840000009</v>
      </c>
      <c r="R48" s="8">
        <v>5657470.375</v>
      </c>
      <c r="S48" s="8">
        <v>5156961.4580000006</v>
      </c>
      <c r="T48" s="8">
        <v>4669524.6314999992</v>
      </c>
      <c r="U48" s="8">
        <v>5138186.3280000007</v>
      </c>
      <c r="V48" s="8">
        <v>3919218.1310000001</v>
      </c>
      <c r="W48" s="8">
        <v>3056003.5949999997</v>
      </c>
      <c r="X48" s="8">
        <v>2706760.216</v>
      </c>
      <c r="Y48" s="8">
        <v>2734303.0720000002</v>
      </c>
      <c r="Z48" s="8">
        <v>2862194.9175</v>
      </c>
      <c r="AA48" s="8">
        <v>3645780.9600000004</v>
      </c>
      <c r="AB48" s="8">
        <v>3640488.8849999998</v>
      </c>
      <c r="AC48" s="8">
        <v>5435760.5999999996</v>
      </c>
      <c r="AD48" s="8">
        <v>4235503.3600000003</v>
      </c>
      <c r="AE48" s="8">
        <v>5105056.78</v>
      </c>
      <c r="AF48" s="8">
        <v>4789186.1500000004</v>
      </c>
      <c r="AG48" s="8">
        <v>4361032.66</v>
      </c>
      <c r="AH48" s="8">
        <v>7078983.5800000001</v>
      </c>
      <c r="AI48" s="8">
        <v>6527649.8899999997</v>
      </c>
      <c r="AJ48" s="8">
        <v>8268453.46</v>
      </c>
      <c r="AK48" s="8">
        <v>8367439.6100000003</v>
      </c>
      <c r="AL48" s="8">
        <v>9589556.0099999998</v>
      </c>
      <c r="AM48" s="8">
        <v>7624603.0199999996</v>
      </c>
      <c r="AN48" s="8">
        <v>7201733.5800000001</v>
      </c>
      <c r="AO48" s="8">
        <v>8359756.5899999999</v>
      </c>
      <c r="AP48" s="8">
        <v>13875069.98</v>
      </c>
      <c r="AQ48" s="8">
        <v>16185468.029999999</v>
      </c>
      <c r="AR48" s="8">
        <v>17255346.23</v>
      </c>
      <c r="AS48" s="8">
        <v>19717715.510000002</v>
      </c>
      <c r="AT48" s="8">
        <v>18356535.329999998</v>
      </c>
      <c r="AU48" s="8">
        <v>17094501.050000001</v>
      </c>
      <c r="AV48" s="8">
        <v>17148704.68</v>
      </c>
      <c r="AW48" s="8">
        <v>17750035.48</v>
      </c>
      <c r="AX48" s="8">
        <v>18592107.120000001</v>
      </c>
      <c r="AY48" s="8">
        <v>18954626</v>
      </c>
      <c r="AZ48" s="8">
        <v>13059750.76</v>
      </c>
      <c r="BA48" s="8">
        <v>15752822.23</v>
      </c>
      <c r="BB48" s="8">
        <v>19971123.890000001</v>
      </c>
      <c r="BC48" s="8">
        <v>19864385.68</v>
      </c>
      <c r="BD48" s="8">
        <v>17912440.59</v>
      </c>
      <c r="BE48" s="8">
        <v>17913073.239999998</v>
      </c>
      <c r="BF48" s="8">
        <v>14771072.800000001</v>
      </c>
      <c r="BG48" s="8">
        <v>16252475.43</v>
      </c>
      <c r="BH48" s="8">
        <v>23024477.98</v>
      </c>
      <c r="BI48" s="8">
        <v>22955407.75</v>
      </c>
      <c r="BJ48" s="8">
        <v>23474694.66</v>
      </c>
      <c r="BK48" s="8">
        <v>14247613.279999999</v>
      </c>
      <c r="BL48" s="8">
        <v>13215099.27</v>
      </c>
      <c r="BM48" s="8">
        <v>16266043.390000001</v>
      </c>
      <c r="BN48" s="8">
        <v>17392919.5</v>
      </c>
      <c r="BO48" s="8">
        <v>20013003.73</v>
      </c>
      <c r="BP48" s="8">
        <v>19243159.280000001</v>
      </c>
      <c r="BQ48" s="8">
        <v>22454373.390000001</v>
      </c>
      <c r="BR48" s="8">
        <v>21926009.789999999</v>
      </c>
      <c r="BS48" s="8">
        <v>29670753.379999999</v>
      </c>
      <c r="BT48" s="8">
        <v>25761717.52</v>
      </c>
      <c r="BU48" s="8">
        <v>22963348.510000002</v>
      </c>
      <c r="BV48" s="8">
        <v>27180600.75</v>
      </c>
      <c r="BW48" s="8">
        <v>40398135.270000003</v>
      </c>
      <c r="BX48" s="8">
        <v>50334735.25</v>
      </c>
      <c r="BY48" s="8">
        <v>42198070.890000001</v>
      </c>
      <c r="BZ48" s="8">
        <v>33755087.030000001</v>
      </c>
      <c r="CA48" s="8">
        <v>28468310.530000001</v>
      </c>
      <c r="CB48" s="8">
        <v>30902918.940000001</v>
      </c>
      <c r="CC48" s="8">
        <v>41785884.060000002</v>
      </c>
      <c r="CD48" s="8">
        <v>33049385.43</v>
      </c>
      <c r="CE48" s="8">
        <v>36954474.119999997</v>
      </c>
      <c r="CF48" s="8">
        <v>38283141.950000003</v>
      </c>
      <c r="CG48" s="8">
        <v>31551093.57</v>
      </c>
      <c r="CH48" s="8">
        <v>29140777.190000001</v>
      </c>
      <c r="CI48" s="8">
        <v>29782217.100000001</v>
      </c>
      <c r="CJ48" s="8">
        <v>26525992.789999999</v>
      </c>
      <c r="CK48" s="8">
        <v>40413242.920000002</v>
      </c>
      <c r="CL48" s="8">
        <v>38059276.399999999</v>
      </c>
      <c r="CM48" s="8">
        <v>29992497.25</v>
      </c>
      <c r="CN48" s="8">
        <v>39553641.170000002</v>
      </c>
      <c r="CO48" s="8">
        <v>35528607.93</v>
      </c>
      <c r="CP48" s="8">
        <v>34248587.399999999</v>
      </c>
      <c r="CQ48" s="8">
        <v>37682337.399999999</v>
      </c>
      <c r="CR48" s="8">
        <v>35057107.329999998</v>
      </c>
      <c r="CS48" s="8">
        <v>31589404.129999999</v>
      </c>
      <c r="CT48" s="11">
        <f t="shared" si="15"/>
        <v>2.6794172095026773E-2</v>
      </c>
      <c r="CU48" s="11"/>
      <c r="CV48" s="25"/>
      <c r="CW48" s="25"/>
      <c r="CX48" s="25"/>
      <c r="CY48" s="25"/>
      <c r="CZ48" s="24"/>
    </row>
    <row r="49" spans="1:104" s="12" customFormat="1" x14ac:dyDescent="0.25">
      <c r="A49" s="51" t="s">
        <v>6</v>
      </c>
      <c r="B49" s="9">
        <v>1020748.65</v>
      </c>
      <c r="C49" s="9">
        <v>794674.82</v>
      </c>
      <c r="D49" s="9">
        <v>628960.1</v>
      </c>
      <c r="E49" s="9">
        <v>524488.53</v>
      </c>
      <c r="F49" s="9">
        <v>605066.35</v>
      </c>
      <c r="G49" s="9">
        <v>751732.05</v>
      </c>
      <c r="H49" s="9">
        <v>1306938.72</v>
      </c>
      <c r="I49" s="9">
        <v>2186153.52</v>
      </c>
      <c r="J49" s="9">
        <v>1791101.24</v>
      </c>
      <c r="K49" s="9">
        <v>1860874.7</v>
      </c>
      <c r="L49" s="9">
        <v>3396633.8037439995</v>
      </c>
      <c r="M49" s="9">
        <v>2292170.1520000002</v>
      </c>
      <c r="N49" s="9">
        <v>3077968.4424000001</v>
      </c>
      <c r="O49" s="9">
        <v>2291167.4526</v>
      </c>
      <c r="P49" s="9">
        <v>2596106.92</v>
      </c>
      <c r="Q49" s="9">
        <v>3304153.4079999998</v>
      </c>
      <c r="R49" s="9">
        <v>4680952.8389999997</v>
      </c>
      <c r="S49" s="9">
        <v>4692124.8224999998</v>
      </c>
      <c r="T49" s="9">
        <v>3643146.8775000004</v>
      </c>
      <c r="U49" s="9">
        <v>3372807.8240000005</v>
      </c>
      <c r="V49" s="9">
        <v>3409093.0194999999</v>
      </c>
      <c r="W49" s="9">
        <v>2607309.375</v>
      </c>
      <c r="X49" s="9">
        <v>2610300.7280000001</v>
      </c>
      <c r="Y49" s="9">
        <v>2567565.3920000005</v>
      </c>
      <c r="Z49" s="9">
        <v>2601909.2925</v>
      </c>
      <c r="AA49" s="9">
        <v>2979396.9600000004</v>
      </c>
      <c r="AB49" s="9">
        <v>3244291.1774999998</v>
      </c>
      <c r="AC49" s="9">
        <v>4232041.45</v>
      </c>
      <c r="AD49" s="9">
        <v>4116592.8</v>
      </c>
      <c r="AE49" s="9">
        <v>4561205.9000000004</v>
      </c>
      <c r="AF49" s="9">
        <v>4318605.13</v>
      </c>
      <c r="AG49" s="9">
        <v>4348700.3</v>
      </c>
      <c r="AH49" s="9">
        <v>6707168.9000000004</v>
      </c>
      <c r="AI49" s="9">
        <v>6441243.5899999999</v>
      </c>
      <c r="AJ49" s="9">
        <v>6702894.3300000001</v>
      </c>
      <c r="AK49" s="9">
        <v>8301713.2999999998</v>
      </c>
      <c r="AL49" s="9">
        <v>9471964.6400000006</v>
      </c>
      <c r="AM49" s="9">
        <v>7474176.4900000002</v>
      </c>
      <c r="AN49" s="9">
        <v>7200251.5499999998</v>
      </c>
      <c r="AO49" s="9">
        <v>8243372.25</v>
      </c>
      <c r="AP49" s="9">
        <v>9785895.9100000001</v>
      </c>
      <c r="AQ49" s="9">
        <v>14545079.970000001</v>
      </c>
      <c r="AR49" s="9">
        <v>16519955.99</v>
      </c>
      <c r="AS49" s="9">
        <v>15786873.460000001</v>
      </c>
      <c r="AT49" s="9">
        <v>14745873.07</v>
      </c>
      <c r="AU49" s="9">
        <v>16642827.859999999</v>
      </c>
      <c r="AV49" s="9">
        <v>15472158.17</v>
      </c>
      <c r="AW49" s="9">
        <v>16032431.57</v>
      </c>
      <c r="AX49" s="9">
        <v>18317986.73</v>
      </c>
      <c r="AY49" s="9">
        <v>17390508.75</v>
      </c>
      <c r="AZ49" s="9">
        <v>11247454.74</v>
      </c>
      <c r="BA49" s="9">
        <v>10997686.58</v>
      </c>
      <c r="BB49" s="9">
        <v>16973788.440000001</v>
      </c>
      <c r="BC49" s="9">
        <v>18886976.059999999</v>
      </c>
      <c r="BD49" s="9">
        <v>17777729.510000002</v>
      </c>
      <c r="BE49" s="9">
        <v>17344101.800000001</v>
      </c>
      <c r="BF49" s="9">
        <v>14194507.98</v>
      </c>
      <c r="BG49" s="9">
        <v>14805053.060000001</v>
      </c>
      <c r="BH49" s="9">
        <v>22447616.84</v>
      </c>
      <c r="BI49" s="9">
        <v>16635605.34</v>
      </c>
      <c r="BJ49" s="9">
        <v>16222584.1</v>
      </c>
      <c r="BK49" s="9">
        <v>12929548.890000001</v>
      </c>
      <c r="BL49" s="9">
        <v>10965802.99</v>
      </c>
      <c r="BM49" s="9">
        <v>13420022.140000001</v>
      </c>
      <c r="BN49" s="9">
        <v>14287193.07</v>
      </c>
      <c r="BO49" s="9">
        <v>17810530.550000001</v>
      </c>
      <c r="BP49" s="9">
        <v>18700988.489999998</v>
      </c>
      <c r="BQ49" s="9">
        <v>17125942.539999999</v>
      </c>
      <c r="BR49" s="9">
        <v>19750585.129999999</v>
      </c>
      <c r="BS49" s="9">
        <v>25094881.77</v>
      </c>
      <c r="BT49" s="9">
        <v>24881737.530000001</v>
      </c>
      <c r="BU49" s="9">
        <v>21693929.890000001</v>
      </c>
      <c r="BV49" s="9">
        <v>20247738.850000001</v>
      </c>
      <c r="BW49" s="9">
        <v>36064414.049999997</v>
      </c>
      <c r="BX49" s="9">
        <v>29315816.370000001</v>
      </c>
      <c r="BY49" s="9">
        <v>28314748.809999999</v>
      </c>
      <c r="BZ49" s="9">
        <v>29734690.440000001</v>
      </c>
      <c r="CA49" s="9">
        <v>27372407</v>
      </c>
      <c r="CB49" s="9">
        <v>28850032.370000001</v>
      </c>
      <c r="CC49" s="9">
        <v>31765729.780000001</v>
      </c>
      <c r="CD49" s="9">
        <v>29065860.100000001</v>
      </c>
      <c r="CE49" s="9">
        <v>32755822.030000001</v>
      </c>
      <c r="CF49" s="9">
        <v>35596291.549999997</v>
      </c>
      <c r="CG49" s="9">
        <v>29398718.100000001</v>
      </c>
      <c r="CH49" s="9">
        <v>27975275.93</v>
      </c>
      <c r="CI49" s="9">
        <v>26839873.809999999</v>
      </c>
      <c r="CJ49" s="9">
        <v>25447586.32</v>
      </c>
      <c r="CK49" s="9">
        <v>28135784.690000001</v>
      </c>
      <c r="CL49" s="9">
        <v>25953487.039999999</v>
      </c>
      <c r="CM49" s="9">
        <v>27576700.969999999</v>
      </c>
      <c r="CN49" s="9">
        <v>33265441.120000001</v>
      </c>
      <c r="CO49" s="9">
        <v>33704315.119999997</v>
      </c>
      <c r="CP49" s="9">
        <v>23254229.91</v>
      </c>
      <c r="CQ49" s="9">
        <v>24967399.239999998</v>
      </c>
      <c r="CR49" s="9">
        <v>28307454.550000001</v>
      </c>
      <c r="CS49" s="9">
        <v>26012400.550000001</v>
      </c>
      <c r="CT49" s="11">
        <f t="shared" si="15"/>
        <v>2.2063750682766333E-2</v>
      </c>
      <c r="CU49" s="11"/>
      <c r="CV49" s="25"/>
      <c r="CW49" s="25"/>
      <c r="CX49" s="25"/>
      <c r="CY49" s="25"/>
      <c r="CZ49" s="24"/>
    </row>
    <row r="50" spans="1:104" s="12" customFormat="1" x14ac:dyDescent="0.25">
      <c r="A50" s="52" t="s">
        <v>7</v>
      </c>
      <c r="B50" s="8">
        <v>331983.82</v>
      </c>
      <c r="C50" s="8">
        <v>611841</v>
      </c>
      <c r="D50" s="8">
        <v>479880.2</v>
      </c>
      <c r="E50" s="8">
        <v>458370.9</v>
      </c>
      <c r="F50" s="8">
        <v>562861.6</v>
      </c>
      <c r="G50" s="8">
        <v>735187.25</v>
      </c>
      <c r="H50" s="8">
        <v>1303813.18</v>
      </c>
      <c r="I50" s="8">
        <v>1771931.12</v>
      </c>
      <c r="J50" s="8">
        <v>1633220.21</v>
      </c>
      <c r="K50" s="8">
        <v>1766927.84</v>
      </c>
      <c r="L50" s="8">
        <v>2426723.462996</v>
      </c>
      <c r="M50" s="8">
        <v>2193046.696</v>
      </c>
      <c r="N50" s="8">
        <v>2911007.8584000003</v>
      </c>
      <c r="O50" s="8">
        <v>2228105.2404</v>
      </c>
      <c r="P50" s="8">
        <v>2389695.9760000003</v>
      </c>
      <c r="Q50" s="8">
        <v>2887301.432</v>
      </c>
      <c r="R50" s="8">
        <v>3305182.1430000002</v>
      </c>
      <c r="S50" s="8">
        <v>3560786</v>
      </c>
      <c r="T50" s="8">
        <v>3120421.5954999998</v>
      </c>
      <c r="U50" s="8">
        <v>2636992.872</v>
      </c>
      <c r="V50" s="8">
        <v>2898067.5285</v>
      </c>
      <c r="W50" s="8">
        <v>2483108.2574999998</v>
      </c>
      <c r="X50" s="8">
        <v>1937499.7760000003</v>
      </c>
      <c r="Y50" s="8">
        <v>2543661.3680000002</v>
      </c>
      <c r="Z50" s="8">
        <v>2327794.44</v>
      </c>
      <c r="AA50" s="8">
        <v>2816495.6720000003</v>
      </c>
      <c r="AB50" s="8">
        <v>3127472.3454999998</v>
      </c>
      <c r="AC50" s="8">
        <v>3837942.98</v>
      </c>
      <c r="AD50" s="8">
        <v>4027078.13</v>
      </c>
      <c r="AE50" s="8">
        <v>4395467.5</v>
      </c>
      <c r="AF50" s="8">
        <v>3644814.61</v>
      </c>
      <c r="AG50" s="8">
        <v>4306914.92</v>
      </c>
      <c r="AH50" s="8">
        <v>5260838.7699999996</v>
      </c>
      <c r="AI50" s="8">
        <v>4994907.5599999996</v>
      </c>
      <c r="AJ50" s="8">
        <v>4980878.0199999996</v>
      </c>
      <c r="AK50" s="8">
        <v>5027462.66</v>
      </c>
      <c r="AL50" s="8">
        <v>8104766.1200000001</v>
      </c>
      <c r="AM50" s="8">
        <v>7342690.1900000004</v>
      </c>
      <c r="AN50" s="8">
        <v>7007902.9900000002</v>
      </c>
      <c r="AO50" s="8">
        <v>8015608.9699999997</v>
      </c>
      <c r="AP50" s="8">
        <v>8980879.1799999997</v>
      </c>
      <c r="AQ50" s="8">
        <v>11777495.26</v>
      </c>
      <c r="AR50" s="8">
        <v>10167217.220000001</v>
      </c>
      <c r="AS50" s="8">
        <v>12705431.57</v>
      </c>
      <c r="AT50" s="8">
        <v>12161122.800000001</v>
      </c>
      <c r="AU50" s="8">
        <v>15085479.51</v>
      </c>
      <c r="AV50" s="8">
        <v>13885180.24</v>
      </c>
      <c r="AW50" s="8">
        <v>15338430.050000001</v>
      </c>
      <c r="AX50" s="8">
        <v>18175672</v>
      </c>
      <c r="AY50" s="8">
        <v>17258902.300000001</v>
      </c>
      <c r="AZ50" s="8">
        <v>9644857.6300000008</v>
      </c>
      <c r="BA50" s="8">
        <v>9713714.4800000004</v>
      </c>
      <c r="BB50" s="8">
        <v>12204308</v>
      </c>
      <c r="BC50" s="8">
        <v>18248056.629999999</v>
      </c>
      <c r="BD50" s="8">
        <v>15974882.02</v>
      </c>
      <c r="BE50" s="8">
        <v>13580537.310000001</v>
      </c>
      <c r="BF50" s="8">
        <v>11984363.960000001</v>
      </c>
      <c r="BG50" s="8">
        <v>14667255.1</v>
      </c>
      <c r="BH50" s="8">
        <v>16551177.310000001</v>
      </c>
      <c r="BI50" s="8">
        <v>11458656.039999999</v>
      </c>
      <c r="BJ50" s="8">
        <v>12779778.59</v>
      </c>
      <c r="BK50" s="8">
        <v>12758107.130000001</v>
      </c>
      <c r="BL50" s="8">
        <v>10856073.460000001</v>
      </c>
      <c r="BM50" s="8">
        <v>12651244.07</v>
      </c>
      <c r="BN50" s="8">
        <v>12859766.609999999</v>
      </c>
      <c r="BO50" s="8">
        <v>13071744.82</v>
      </c>
      <c r="BP50" s="8">
        <v>13308980.869999999</v>
      </c>
      <c r="BQ50" s="8">
        <v>15530162.5</v>
      </c>
      <c r="BR50" s="8">
        <v>18979098.649999999</v>
      </c>
      <c r="BS50" s="8">
        <v>19888368.98</v>
      </c>
      <c r="BT50" s="8">
        <v>23020519.920000002</v>
      </c>
      <c r="BU50" s="8">
        <v>20747446.300000001</v>
      </c>
      <c r="BV50" s="8">
        <v>20124183.859999999</v>
      </c>
      <c r="BW50" s="8">
        <v>23216224.109999999</v>
      </c>
      <c r="BX50" s="8">
        <v>26251104.739999998</v>
      </c>
      <c r="BY50" s="8">
        <v>25564879.789999999</v>
      </c>
      <c r="BZ50" s="8">
        <v>27521717.449999999</v>
      </c>
      <c r="CA50" s="8">
        <v>25913900.390000001</v>
      </c>
      <c r="CB50" s="8">
        <v>24860839.210000001</v>
      </c>
      <c r="CC50" s="8">
        <v>29246929.469999999</v>
      </c>
      <c r="CD50" s="8">
        <v>28667866.379999999</v>
      </c>
      <c r="CE50" s="8">
        <v>30676397.079999998</v>
      </c>
      <c r="CF50" s="8">
        <v>31064014.850000001</v>
      </c>
      <c r="CG50" s="8">
        <v>23340243.190000001</v>
      </c>
      <c r="CH50" s="8">
        <v>24676104.280000001</v>
      </c>
      <c r="CI50" s="8">
        <v>25427554.789999999</v>
      </c>
      <c r="CJ50" s="8">
        <v>25343359</v>
      </c>
      <c r="CK50" s="8">
        <v>24824270.52</v>
      </c>
      <c r="CL50" s="8">
        <v>24124288.52</v>
      </c>
      <c r="CM50" s="8">
        <v>27308424.190000001</v>
      </c>
      <c r="CN50" s="8">
        <v>25801976.140000001</v>
      </c>
      <c r="CO50" s="8">
        <v>24716690.190000001</v>
      </c>
      <c r="CP50" s="8">
        <v>21370690.640000001</v>
      </c>
      <c r="CQ50" s="8">
        <v>22152317.77</v>
      </c>
      <c r="CR50" s="8">
        <v>21104355.550000001</v>
      </c>
      <c r="CS50" s="8">
        <v>20218799.859999999</v>
      </c>
      <c r="CT50" s="11">
        <f t="shared" si="15"/>
        <v>1.7149611330884676E-2</v>
      </c>
      <c r="CU50" s="11"/>
      <c r="CV50" s="25"/>
      <c r="CW50" s="25"/>
      <c r="CX50" s="25"/>
      <c r="CY50" s="25"/>
      <c r="CZ50" s="24"/>
    </row>
    <row r="51" spans="1:104" s="12" customFormat="1" x14ac:dyDescent="0.25">
      <c r="A51" s="51" t="s">
        <v>8</v>
      </c>
      <c r="B51" s="9">
        <v>267900</v>
      </c>
      <c r="C51" s="9">
        <v>457806.8</v>
      </c>
      <c r="D51" s="9">
        <v>451031.34</v>
      </c>
      <c r="E51" s="9">
        <v>432893.46</v>
      </c>
      <c r="F51" s="9">
        <v>397284.43</v>
      </c>
      <c r="G51" s="9">
        <v>716516.18</v>
      </c>
      <c r="H51" s="9">
        <v>765907.86</v>
      </c>
      <c r="I51" s="9">
        <v>1065518.1100000001</v>
      </c>
      <c r="J51" s="9">
        <v>1560748.95</v>
      </c>
      <c r="K51" s="9">
        <v>1687521.18</v>
      </c>
      <c r="L51" s="9">
        <v>1748954.7911479999</v>
      </c>
      <c r="M51" s="9">
        <v>2091913.9760000003</v>
      </c>
      <c r="N51" s="9">
        <v>1606118.4215999998</v>
      </c>
      <c r="O51" s="9">
        <v>2087763.5142000001</v>
      </c>
      <c r="P51" s="9">
        <v>2221880.1120000002</v>
      </c>
      <c r="Q51" s="9">
        <v>2709398.4000000004</v>
      </c>
      <c r="R51" s="9">
        <v>2951160.8234999999</v>
      </c>
      <c r="S51" s="9">
        <v>3424532.9719999996</v>
      </c>
      <c r="T51" s="9">
        <v>2870423.0124999997</v>
      </c>
      <c r="U51" s="9">
        <v>2519009.5600000005</v>
      </c>
      <c r="V51" s="9">
        <v>2777139.5924999998</v>
      </c>
      <c r="W51" s="9">
        <v>2083234.3199999998</v>
      </c>
      <c r="X51" s="9">
        <v>1248674.8160000001</v>
      </c>
      <c r="Y51" s="9">
        <v>2345371.5520000001</v>
      </c>
      <c r="Z51" s="9">
        <v>2200874.88</v>
      </c>
      <c r="AA51" s="9">
        <v>2435949.0720000002</v>
      </c>
      <c r="AB51" s="9">
        <v>2685355.53</v>
      </c>
      <c r="AC51" s="9">
        <v>3802661.77</v>
      </c>
      <c r="AD51" s="9">
        <v>3936559.79</v>
      </c>
      <c r="AE51" s="9">
        <v>3728055.06</v>
      </c>
      <c r="AF51" s="9">
        <v>3536854.21</v>
      </c>
      <c r="AG51" s="9">
        <v>3964768.12</v>
      </c>
      <c r="AH51" s="9">
        <v>4614164.5</v>
      </c>
      <c r="AI51" s="9">
        <v>4863256.5599999996</v>
      </c>
      <c r="AJ51" s="9">
        <v>4780125.18</v>
      </c>
      <c r="AK51" s="9">
        <v>4628943.9400000004</v>
      </c>
      <c r="AL51" s="9">
        <v>6732633.21</v>
      </c>
      <c r="AM51" s="9">
        <v>6963688.9199999999</v>
      </c>
      <c r="AN51" s="9">
        <v>6539136.8899999997</v>
      </c>
      <c r="AO51" s="9">
        <v>7639621.8200000003</v>
      </c>
      <c r="AP51" s="9">
        <v>8351682.46</v>
      </c>
      <c r="AQ51" s="9">
        <v>9048238.6799999997</v>
      </c>
      <c r="AR51" s="9">
        <v>8340522.2400000002</v>
      </c>
      <c r="AS51" s="9">
        <v>10447138.26</v>
      </c>
      <c r="AT51" s="9">
        <v>11651590</v>
      </c>
      <c r="AU51" s="9">
        <v>13950296.07</v>
      </c>
      <c r="AV51" s="9">
        <v>11571951.25</v>
      </c>
      <c r="AW51" s="9">
        <v>14784372.050000001</v>
      </c>
      <c r="AX51" s="9">
        <v>18173318.289999999</v>
      </c>
      <c r="AY51" s="9">
        <v>11948685.99</v>
      </c>
      <c r="AZ51" s="9">
        <v>9256602.0700000003</v>
      </c>
      <c r="BA51" s="9">
        <v>8510478.3200000003</v>
      </c>
      <c r="BB51" s="9">
        <v>11238255.74</v>
      </c>
      <c r="BC51" s="9">
        <v>11493769.880000001</v>
      </c>
      <c r="BD51" s="9">
        <v>11769141.470000001</v>
      </c>
      <c r="BE51" s="9">
        <v>13196959.65</v>
      </c>
      <c r="BF51" s="9">
        <v>11899228.83</v>
      </c>
      <c r="BG51" s="9">
        <v>12603717.57</v>
      </c>
      <c r="BH51" s="9">
        <v>14159993.1</v>
      </c>
      <c r="BI51" s="9">
        <v>11247213.960000001</v>
      </c>
      <c r="BJ51" s="9">
        <v>11450406.52</v>
      </c>
      <c r="BK51" s="9">
        <v>11007947.050000001</v>
      </c>
      <c r="BL51" s="9">
        <v>10306363.460000001</v>
      </c>
      <c r="BM51" s="9">
        <v>11365395.67</v>
      </c>
      <c r="BN51" s="9">
        <v>10213221.85</v>
      </c>
      <c r="BO51" s="9">
        <v>12519133.41</v>
      </c>
      <c r="BP51" s="9">
        <v>11820815.09</v>
      </c>
      <c r="BQ51" s="9">
        <v>15085136.810000001</v>
      </c>
      <c r="BR51" s="9">
        <v>15450790.84</v>
      </c>
      <c r="BS51" s="9">
        <v>19028012.969999999</v>
      </c>
      <c r="BT51" s="9">
        <v>20511805.449999999</v>
      </c>
      <c r="BU51" s="9">
        <v>20224022.280000001</v>
      </c>
      <c r="BV51" s="9">
        <v>19846370.649999999</v>
      </c>
      <c r="BW51" s="9">
        <v>21557450.739999998</v>
      </c>
      <c r="BX51" s="9">
        <v>21456955.440000001</v>
      </c>
      <c r="BY51" s="9">
        <v>21311041.23</v>
      </c>
      <c r="BZ51" s="9">
        <v>24647951.859999999</v>
      </c>
      <c r="CA51" s="9">
        <v>22909778.579999998</v>
      </c>
      <c r="CB51" s="9">
        <v>21720714.539999999</v>
      </c>
      <c r="CC51" s="9">
        <v>26985275.09</v>
      </c>
      <c r="CD51" s="9">
        <v>28415152.32</v>
      </c>
      <c r="CE51" s="9">
        <v>29060526.510000002</v>
      </c>
      <c r="CF51" s="9">
        <v>29478609.27</v>
      </c>
      <c r="CG51" s="9">
        <v>23212486.460000001</v>
      </c>
      <c r="CH51" s="9">
        <v>24096507.050000001</v>
      </c>
      <c r="CI51" s="9">
        <v>25076357.84</v>
      </c>
      <c r="CJ51" s="9">
        <v>23857159.02</v>
      </c>
      <c r="CK51" s="9">
        <v>24013454.850000001</v>
      </c>
      <c r="CL51" s="9">
        <v>23539370.219999999</v>
      </c>
      <c r="CM51" s="9">
        <v>23468097.16</v>
      </c>
      <c r="CN51" s="9">
        <v>24860767.23</v>
      </c>
      <c r="CO51" s="9">
        <v>22051736.719999999</v>
      </c>
      <c r="CP51" s="9">
        <v>21049834.440000001</v>
      </c>
      <c r="CQ51" s="9">
        <v>20650966.359999999</v>
      </c>
      <c r="CR51" s="9">
        <v>19923435.760000002</v>
      </c>
      <c r="CS51" s="9">
        <v>19793215.800000001</v>
      </c>
      <c r="CT51" s="11">
        <f t="shared" si="15"/>
        <v>1.6788630398873024E-2</v>
      </c>
      <c r="CU51" s="11"/>
      <c r="CV51" s="25"/>
      <c r="CW51" s="25"/>
      <c r="CX51" s="25"/>
      <c r="CY51" s="25"/>
      <c r="CZ51" s="24"/>
    </row>
    <row r="52" spans="1:104" s="12" customFormat="1" x14ac:dyDescent="0.25">
      <c r="A52" s="52" t="s">
        <v>18</v>
      </c>
      <c r="B52" s="8">
        <v>253530.41</v>
      </c>
      <c r="C52" s="8">
        <v>397537.46</v>
      </c>
      <c r="D52" s="8">
        <v>450105.54</v>
      </c>
      <c r="E52" s="8">
        <v>421866</v>
      </c>
      <c r="F52" s="8">
        <v>372332.14</v>
      </c>
      <c r="G52" s="8">
        <v>694908.32</v>
      </c>
      <c r="H52" s="8">
        <v>741604.36</v>
      </c>
      <c r="I52" s="8">
        <v>1030000</v>
      </c>
      <c r="J52" s="8">
        <v>1380220.96</v>
      </c>
      <c r="K52" s="8">
        <v>1616487.99</v>
      </c>
      <c r="L52" s="8">
        <v>1336794.43</v>
      </c>
      <c r="M52" s="8">
        <v>1766262.7440000002</v>
      </c>
      <c r="N52" s="8">
        <v>1575830.0015999998</v>
      </c>
      <c r="O52" s="8">
        <v>2011360.0338000001</v>
      </c>
      <c r="P52" s="8">
        <v>2085499.9040000001</v>
      </c>
      <c r="Q52" s="8">
        <v>2545825.9840000002</v>
      </c>
      <c r="R52" s="8">
        <v>1944889.8450000002</v>
      </c>
      <c r="S52" s="8">
        <v>2726640.4040000001</v>
      </c>
      <c r="T52" s="8">
        <v>2737429.0459999996</v>
      </c>
      <c r="U52" s="8">
        <v>2505871.9760000003</v>
      </c>
      <c r="V52" s="8">
        <v>2760185.8834999995</v>
      </c>
      <c r="W52" s="8">
        <v>1463680.5375000001</v>
      </c>
      <c r="X52" s="8">
        <v>1101418.8560000001</v>
      </c>
      <c r="Y52" s="8">
        <v>2327151.568</v>
      </c>
      <c r="Z52" s="8">
        <v>1626919.095</v>
      </c>
      <c r="AA52" s="8">
        <v>2397151.7600000002</v>
      </c>
      <c r="AB52" s="8">
        <v>2627812.3489999999</v>
      </c>
      <c r="AC52" s="8">
        <v>3675679.87</v>
      </c>
      <c r="AD52" s="8">
        <v>3793699.1</v>
      </c>
      <c r="AE52" s="8">
        <v>3404830.88</v>
      </c>
      <c r="AF52" s="8">
        <v>3123035.47</v>
      </c>
      <c r="AG52" s="8">
        <v>3843486.84</v>
      </c>
      <c r="AH52" s="8">
        <v>4510152.46</v>
      </c>
      <c r="AI52" s="8">
        <v>4715911.88</v>
      </c>
      <c r="AJ52" s="8">
        <v>4758098.6500000004</v>
      </c>
      <c r="AK52" s="8">
        <v>4153774.63</v>
      </c>
      <c r="AL52" s="8">
        <v>4764884.09</v>
      </c>
      <c r="AM52" s="8">
        <v>6078953.8600000003</v>
      </c>
      <c r="AN52" s="8">
        <v>6266173.0899999999</v>
      </c>
      <c r="AO52" s="8">
        <v>7263217.1900000004</v>
      </c>
      <c r="AP52" s="8">
        <v>5750874.46</v>
      </c>
      <c r="AQ52" s="8">
        <v>7448568.7300000004</v>
      </c>
      <c r="AR52" s="8">
        <v>7425316.3200000003</v>
      </c>
      <c r="AS52" s="8">
        <v>7692936.0999999996</v>
      </c>
      <c r="AT52" s="8">
        <v>10230752.060000001</v>
      </c>
      <c r="AU52" s="8">
        <v>8727320.0899999999</v>
      </c>
      <c r="AV52" s="8">
        <v>10231497.41</v>
      </c>
      <c r="AW52" s="8">
        <v>14034340.77</v>
      </c>
      <c r="AX52" s="8">
        <v>14652053.939999999</v>
      </c>
      <c r="AY52" s="8">
        <v>10747778.51</v>
      </c>
      <c r="AZ52" s="8">
        <v>8904514.7400000002</v>
      </c>
      <c r="BA52" s="8">
        <v>8088259.21</v>
      </c>
      <c r="BB52" s="8">
        <v>8257622.3300000001</v>
      </c>
      <c r="BC52" s="8">
        <v>11098499.73</v>
      </c>
      <c r="BD52" s="8">
        <v>10936543.609999999</v>
      </c>
      <c r="BE52" s="8">
        <v>12024576.42</v>
      </c>
      <c r="BF52" s="8">
        <v>10810026.630000001</v>
      </c>
      <c r="BG52" s="8">
        <v>11500185.85</v>
      </c>
      <c r="BH52" s="8">
        <v>12978496.640000001</v>
      </c>
      <c r="BI52" s="8">
        <v>9030143.6600000001</v>
      </c>
      <c r="BJ52" s="8">
        <v>9909722.5800000001</v>
      </c>
      <c r="BK52" s="8">
        <v>10568587.699999999</v>
      </c>
      <c r="BL52" s="8">
        <v>9641467.6400000006</v>
      </c>
      <c r="BM52" s="8">
        <v>10520997.449999999</v>
      </c>
      <c r="BN52" s="8">
        <v>9862352.4700000007</v>
      </c>
      <c r="BO52" s="8">
        <v>11622348.439999999</v>
      </c>
      <c r="BP52" s="8">
        <v>11438813.82</v>
      </c>
      <c r="BQ52" s="8">
        <v>13839914.619999999</v>
      </c>
      <c r="BR52" s="8">
        <v>15378664.210000001</v>
      </c>
      <c r="BS52" s="8">
        <v>17034519.760000002</v>
      </c>
      <c r="BT52" s="8">
        <v>18613351.649999999</v>
      </c>
      <c r="BU52" s="8">
        <v>19878246.050000001</v>
      </c>
      <c r="BV52" s="8">
        <v>19765234.170000002</v>
      </c>
      <c r="BW52" s="8">
        <v>17628118.879999999</v>
      </c>
      <c r="BX52" s="8">
        <v>18932684.199999999</v>
      </c>
      <c r="BY52" s="8">
        <v>19360660.07</v>
      </c>
      <c r="BZ52" s="8">
        <v>21364781.350000001</v>
      </c>
      <c r="CA52" s="8">
        <v>22155997.170000002</v>
      </c>
      <c r="CB52" s="8">
        <v>21601966.829999998</v>
      </c>
      <c r="CC52" s="8">
        <v>22258659.239999998</v>
      </c>
      <c r="CD52" s="8">
        <v>25806611.760000002</v>
      </c>
      <c r="CE52" s="8">
        <v>20876433.329999998</v>
      </c>
      <c r="CF52" s="8">
        <v>21244086.09</v>
      </c>
      <c r="CG52" s="8">
        <v>20490736.07</v>
      </c>
      <c r="CH52" s="8">
        <v>20681227.039999999</v>
      </c>
      <c r="CI52" s="8">
        <v>25049907.600000001</v>
      </c>
      <c r="CJ52" s="8">
        <v>23843708.93</v>
      </c>
      <c r="CK52" s="8">
        <v>23730587.25</v>
      </c>
      <c r="CL52" s="8">
        <v>23153151.879999999</v>
      </c>
      <c r="CM52" s="8">
        <v>23392664.34</v>
      </c>
      <c r="CN52" s="8">
        <v>22787177.359999999</v>
      </c>
      <c r="CO52" s="8">
        <v>21896725.170000002</v>
      </c>
      <c r="CP52" s="8">
        <v>20966734.219999999</v>
      </c>
      <c r="CQ52" s="8">
        <v>20181724.420000002</v>
      </c>
      <c r="CR52" s="8">
        <v>19337352.34</v>
      </c>
      <c r="CS52" s="8">
        <v>18456544.949999999</v>
      </c>
      <c r="CT52" s="11">
        <f t="shared" si="15"/>
        <v>1.5654864511997914E-2</v>
      </c>
      <c r="CU52" s="11"/>
      <c r="CV52" s="25"/>
      <c r="CW52" s="25"/>
      <c r="CX52" s="25"/>
      <c r="CY52" s="25"/>
      <c r="CZ52" s="24"/>
    </row>
    <row r="53" spans="1:104" s="12" customFormat="1" x14ac:dyDescent="0.25">
      <c r="A53" s="51" t="s">
        <v>19</v>
      </c>
      <c r="B53" s="9">
        <v>147952.44</v>
      </c>
      <c r="C53" s="9">
        <v>363162.58</v>
      </c>
      <c r="D53" s="9">
        <v>390637.75</v>
      </c>
      <c r="E53" s="9">
        <v>416495.26</v>
      </c>
      <c r="F53" s="9">
        <v>347182.01</v>
      </c>
      <c r="G53" s="9">
        <v>566512.59</v>
      </c>
      <c r="H53" s="9">
        <v>629121.76</v>
      </c>
      <c r="I53" s="9">
        <v>797446.18</v>
      </c>
      <c r="J53" s="9">
        <v>1360989.39</v>
      </c>
      <c r="K53" s="9">
        <v>1505483.47</v>
      </c>
      <c r="L53" s="9">
        <v>1085121.46</v>
      </c>
      <c r="M53" s="9">
        <v>1214134.55</v>
      </c>
      <c r="N53" s="9">
        <v>1444905.2520000001</v>
      </c>
      <c r="O53" s="9">
        <v>1726637.5698000002</v>
      </c>
      <c r="P53" s="9">
        <v>1854090.0719999999</v>
      </c>
      <c r="Q53" s="9">
        <v>2396664.4960000003</v>
      </c>
      <c r="R53" s="9">
        <v>1885023.5290000001</v>
      </c>
      <c r="S53" s="9">
        <v>2347564</v>
      </c>
      <c r="T53" s="9">
        <v>2676447.6575000002</v>
      </c>
      <c r="U53" s="9">
        <v>2427626.9280000003</v>
      </c>
      <c r="V53" s="9">
        <v>2426228.5419999999</v>
      </c>
      <c r="W53" s="9">
        <v>1260748.6124999998</v>
      </c>
      <c r="X53" s="9">
        <v>1049268.2080000001</v>
      </c>
      <c r="Y53" s="9">
        <v>1584227.9920000001</v>
      </c>
      <c r="Z53" s="9">
        <v>1469589.885</v>
      </c>
      <c r="AA53" s="9">
        <v>1908180.648</v>
      </c>
      <c r="AB53" s="9">
        <v>2533361.1565</v>
      </c>
      <c r="AC53" s="9">
        <v>2859581.06</v>
      </c>
      <c r="AD53" s="9">
        <v>3368719.41</v>
      </c>
      <c r="AE53" s="9">
        <v>3312162.85</v>
      </c>
      <c r="AF53" s="9">
        <v>2839366.26</v>
      </c>
      <c r="AG53" s="9">
        <v>3669745.68</v>
      </c>
      <c r="AH53" s="9">
        <v>4229071.6500000004</v>
      </c>
      <c r="AI53" s="9">
        <v>4167529.94</v>
      </c>
      <c r="AJ53" s="9">
        <v>4097971.04</v>
      </c>
      <c r="AK53" s="9">
        <v>3930897.89</v>
      </c>
      <c r="AL53" s="9">
        <v>4406285.08</v>
      </c>
      <c r="AM53" s="9">
        <v>5949622.9000000004</v>
      </c>
      <c r="AN53" s="9">
        <v>6031262.1500000004</v>
      </c>
      <c r="AO53" s="9">
        <v>6258200.2800000003</v>
      </c>
      <c r="AP53" s="9">
        <v>5123521.92</v>
      </c>
      <c r="AQ53" s="9">
        <v>7205392.5700000003</v>
      </c>
      <c r="AR53" s="9">
        <v>6518451.04</v>
      </c>
      <c r="AS53" s="9">
        <v>7056566.1500000004</v>
      </c>
      <c r="AT53" s="9">
        <v>7971167.0999999996</v>
      </c>
      <c r="AU53" s="9">
        <v>8478750.0099999998</v>
      </c>
      <c r="AV53" s="9">
        <v>8448742.6799999997</v>
      </c>
      <c r="AW53" s="9">
        <v>10399832.4</v>
      </c>
      <c r="AX53" s="9">
        <v>12956626.77</v>
      </c>
      <c r="AY53" s="9">
        <v>9763182.0999999996</v>
      </c>
      <c r="AZ53" s="9">
        <v>8757533.9000000004</v>
      </c>
      <c r="BA53" s="9">
        <v>7685798.04</v>
      </c>
      <c r="BB53" s="9">
        <v>7591561.5499999998</v>
      </c>
      <c r="BC53" s="9">
        <v>9053898.9000000004</v>
      </c>
      <c r="BD53" s="9">
        <v>9564901.1300000008</v>
      </c>
      <c r="BE53" s="9">
        <v>11950646.810000001</v>
      </c>
      <c r="BF53" s="9">
        <v>10764147.789999999</v>
      </c>
      <c r="BG53" s="9">
        <v>10600127.859999999</v>
      </c>
      <c r="BH53" s="9">
        <v>12257306.6</v>
      </c>
      <c r="BI53" s="9">
        <v>7404133.1200000001</v>
      </c>
      <c r="BJ53" s="9">
        <v>6699921.2699999996</v>
      </c>
      <c r="BK53" s="9">
        <v>9635909.5800000001</v>
      </c>
      <c r="BL53" s="9">
        <v>9276756.1099999994</v>
      </c>
      <c r="BM53" s="9">
        <v>9603706.1099999994</v>
      </c>
      <c r="BN53" s="9">
        <v>8736704.1600000001</v>
      </c>
      <c r="BO53" s="9">
        <v>9820427.9499999993</v>
      </c>
      <c r="BP53" s="9">
        <v>11168587.9</v>
      </c>
      <c r="BQ53" s="9">
        <v>13403442.18</v>
      </c>
      <c r="BR53" s="9">
        <v>13667353.279999999</v>
      </c>
      <c r="BS53" s="9">
        <v>16998023.050000001</v>
      </c>
      <c r="BT53" s="9">
        <v>17755317.620000001</v>
      </c>
      <c r="BU53" s="9">
        <v>19351350.390000001</v>
      </c>
      <c r="BV53" s="9">
        <v>18438213.359999999</v>
      </c>
      <c r="BW53" s="9">
        <v>16820156.800000001</v>
      </c>
      <c r="BX53" s="9">
        <v>16666537.67</v>
      </c>
      <c r="BY53" s="9">
        <v>17738498.239999998</v>
      </c>
      <c r="BZ53" s="9">
        <v>21223296.59</v>
      </c>
      <c r="CA53" s="9">
        <v>18900483.149999999</v>
      </c>
      <c r="CB53" s="9">
        <v>19643161.600000001</v>
      </c>
      <c r="CC53" s="9">
        <v>22078560.649999999</v>
      </c>
      <c r="CD53" s="9">
        <v>21522114.059999999</v>
      </c>
      <c r="CE53" s="9">
        <v>20592134.289999999</v>
      </c>
      <c r="CF53" s="9">
        <v>20191685.469999999</v>
      </c>
      <c r="CG53" s="9">
        <v>19566282.120000001</v>
      </c>
      <c r="CH53" s="9">
        <v>19488645.920000002</v>
      </c>
      <c r="CI53" s="9">
        <v>21002906.41</v>
      </c>
      <c r="CJ53" s="9">
        <v>21265329.149999999</v>
      </c>
      <c r="CK53" s="9">
        <v>22743832.120000001</v>
      </c>
      <c r="CL53" s="9">
        <v>20383653.420000002</v>
      </c>
      <c r="CM53" s="9">
        <v>19931443.359999999</v>
      </c>
      <c r="CN53" s="9">
        <v>20858619.960000001</v>
      </c>
      <c r="CO53" s="9">
        <v>18932219.66</v>
      </c>
      <c r="CP53" s="9">
        <v>20450012.600000001</v>
      </c>
      <c r="CQ53" s="9">
        <v>19335671.66</v>
      </c>
      <c r="CR53" s="9">
        <v>18284711.140000001</v>
      </c>
      <c r="CS53" s="9">
        <v>16000000.24</v>
      </c>
      <c r="CT53" s="11">
        <f t="shared" si="15"/>
        <v>1.3571220216334915E-2</v>
      </c>
      <c r="CU53" s="11"/>
      <c r="CV53" s="25"/>
      <c r="CW53" s="25"/>
      <c r="CX53" s="25"/>
      <c r="CY53" s="25"/>
      <c r="CZ53" s="24"/>
    </row>
    <row r="54" spans="1:104" s="12" customFormat="1" x14ac:dyDescent="0.25">
      <c r="A54" s="52" t="s">
        <v>20</v>
      </c>
      <c r="B54" s="8">
        <v>146886.07999999999</v>
      </c>
      <c r="C54" s="8">
        <v>273318.46999999997</v>
      </c>
      <c r="D54" s="8">
        <v>276010.5</v>
      </c>
      <c r="E54" s="8">
        <v>391478.29</v>
      </c>
      <c r="F54" s="8">
        <v>298375.17</v>
      </c>
      <c r="G54" s="8">
        <v>512984.6</v>
      </c>
      <c r="H54" s="8">
        <v>509435.67</v>
      </c>
      <c r="I54" s="8">
        <v>718674.05</v>
      </c>
      <c r="J54" s="8">
        <v>840102.58</v>
      </c>
      <c r="K54" s="8">
        <v>1209579.93</v>
      </c>
      <c r="L54" s="8">
        <v>753501.17</v>
      </c>
      <c r="M54" s="8">
        <v>1155284.3700000001</v>
      </c>
      <c r="N54" s="8">
        <v>1169593.6679999998</v>
      </c>
      <c r="O54" s="8">
        <v>1616896.314</v>
      </c>
      <c r="P54" s="8">
        <v>1834782.2320000001</v>
      </c>
      <c r="Q54" s="8">
        <v>1774693.08</v>
      </c>
      <c r="R54" s="8">
        <v>1717279.0975000001</v>
      </c>
      <c r="S54" s="8">
        <v>1959387.19</v>
      </c>
      <c r="T54" s="8">
        <v>1630843.983</v>
      </c>
      <c r="U54" s="8">
        <v>2344832.1760000004</v>
      </c>
      <c r="V54" s="8">
        <v>1682756.9084999999</v>
      </c>
      <c r="W54" s="8">
        <v>1116248.2725</v>
      </c>
      <c r="X54" s="8">
        <v>1031605.6000000001</v>
      </c>
      <c r="Y54" s="8">
        <v>1532267.0960000001</v>
      </c>
      <c r="Z54" s="8">
        <v>1339850.7150000001</v>
      </c>
      <c r="AA54" s="8">
        <v>1674007.7439999999</v>
      </c>
      <c r="AB54" s="8">
        <v>2234470.0805000002</v>
      </c>
      <c r="AC54" s="8">
        <v>2590687.85</v>
      </c>
      <c r="AD54" s="8">
        <v>2752560.62</v>
      </c>
      <c r="AE54" s="8">
        <v>3120402.48</v>
      </c>
      <c r="AF54" s="8">
        <v>2815184.97</v>
      </c>
      <c r="AG54" s="8">
        <v>3319052.28</v>
      </c>
      <c r="AH54" s="8">
        <v>3706666.66</v>
      </c>
      <c r="AI54" s="8">
        <v>3704617.54</v>
      </c>
      <c r="AJ54" s="8">
        <v>3864589.79</v>
      </c>
      <c r="AK54" s="8">
        <v>3876125.9</v>
      </c>
      <c r="AL54" s="8">
        <v>4067219.43</v>
      </c>
      <c r="AM54" s="8">
        <v>5287761.8899999997</v>
      </c>
      <c r="AN54" s="8">
        <v>5467226.6900000004</v>
      </c>
      <c r="AO54" s="8">
        <v>4543345.0599999996</v>
      </c>
      <c r="AP54" s="8">
        <v>4886568.9000000004</v>
      </c>
      <c r="AQ54" s="8">
        <v>7167885.4199999999</v>
      </c>
      <c r="AR54" s="8">
        <v>5698718.8899999997</v>
      </c>
      <c r="AS54" s="8">
        <v>6696366.8499999996</v>
      </c>
      <c r="AT54" s="8">
        <v>7389848.0599999996</v>
      </c>
      <c r="AU54" s="8">
        <v>8268817.0899999999</v>
      </c>
      <c r="AV54" s="8">
        <v>8203172.1299999999</v>
      </c>
      <c r="AW54" s="8">
        <v>9159295.6600000001</v>
      </c>
      <c r="AX54" s="8">
        <v>11034281.68</v>
      </c>
      <c r="AY54" s="8">
        <v>7795720.8300000001</v>
      </c>
      <c r="AZ54" s="8">
        <v>8018355.1500000004</v>
      </c>
      <c r="BA54" s="8">
        <v>7445239.1100000003</v>
      </c>
      <c r="BB54" s="8">
        <v>7356136.6600000001</v>
      </c>
      <c r="BC54" s="8">
        <v>7975904.3700000001</v>
      </c>
      <c r="BD54" s="8">
        <v>8773889.4399999995</v>
      </c>
      <c r="BE54" s="8">
        <v>9622706.9199999999</v>
      </c>
      <c r="BF54" s="8">
        <v>10558466.41</v>
      </c>
      <c r="BG54" s="8">
        <v>9469702.8100000005</v>
      </c>
      <c r="BH54" s="8">
        <v>11858386.109999999</v>
      </c>
      <c r="BI54" s="8">
        <v>6269219.9500000002</v>
      </c>
      <c r="BJ54" s="8">
        <v>6129229.4100000001</v>
      </c>
      <c r="BK54" s="8">
        <v>8350055.6799999997</v>
      </c>
      <c r="BL54" s="8">
        <v>8020611.3700000001</v>
      </c>
      <c r="BM54" s="8">
        <v>9444592.8800000008</v>
      </c>
      <c r="BN54" s="8">
        <v>8225710.6799999997</v>
      </c>
      <c r="BO54" s="8">
        <v>8784450.4100000001</v>
      </c>
      <c r="BP54" s="8">
        <v>10032139.060000001</v>
      </c>
      <c r="BQ54" s="8">
        <v>12559559.460000001</v>
      </c>
      <c r="BR54" s="8">
        <v>13150070.84</v>
      </c>
      <c r="BS54" s="8">
        <v>13949415.109999999</v>
      </c>
      <c r="BT54" s="8">
        <v>17491897.870000001</v>
      </c>
      <c r="BU54" s="8">
        <v>17470118.859999999</v>
      </c>
      <c r="BV54" s="8">
        <v>16467828.199999999</v>
      </c>
      <c r="BW54" s="8">
        <v>16200000</v>
      </c>
      <c r="BX54" s="8">
        <v>16425549.960000001</v>
      </c>
      <c r="BY54" s="8">
        <v>17731135.559999999</v>
      </c>
      <c r="BZ54" s="8">
        <v>19468313.719999999</v>
      </c>
      <c r="CA54" s="8">
        <v>18436500.27</v>
      </c>
      <c r="CB54" s="8">
        <v>16282907.369999999</v>
      </c>
      <c r="CC54" s="8">
        <v>18372302.350000001</v>
      </c>
      <c r="CD54" s="8">
        <v>21374049.550000001</v>
      </c>
      <c r="CE54" s="8">
        <v>20050187.23</v>
      </c>
      <c r="CF54" s="8">
        <v>19911210.699999999</v>
      </c>
      <c r="CG54" s="8">
        <v>18419577.640000001</v>
      </c>
      <c r="CH54" s="8">
        <v>18785674.09</v>
      </c>
      <c r="CI54" s="8">
        <v>19718738.260000002</v>
      </c>
      <c r="CJ54" s="8">
        <v>20806363.190000001</v>
      </c>
      <c r="CK54" s="8">
        <v>20905667.649999999</v>
      </c>
      <c r="CL54" s="8">
        <v>20043754.899999999</v>
      </c>
      <c r="CM54" s="8">
        <v>18849074.52</v>
      </c>
      <c r="CN54" s="8">
        <v>19455261.440000001</v>
      </c>
      <c r="CO54" s="8">
        <v>18271922.25</v>
      </c>
      <c r="CP54" s="8">
        <v>18479020.710000001</v>
      </c>
      <c r="CQ54" s="8">
        <v>18810482.48</v>
      </c>
      <c r="CR54" s="8">
        <v>16404880.970000001</v>
      </c>
      <c r="CS54" s="8">
        <v>15373323.609999999</v>
      </c>
      <c r="CT54" s="11">
        <f t="shared" si="15"/>
        <v>1.3039672314923093E-2</v>
      </c>
      <c r="CU54" s="11"/>
      <c r="CV54" s="25"/>
      <c r="CW54" s="25"/>
      <c r="CX54" s="25"/>
      <c r="CY54" s="25"/>
      <c r="CZ54" s="24"/>
    </row>
    <row r="55" spans="1:104" s="12" customFormat="1" x14ac:dyDescent="0.25">
      <c r="A55" s="51" t="s">
        <v>21</v>
      </c>
      <c r="B55" s="9">
        <v>132465.06</v>
      </c>
      <c r="C55" s="9">
        <v>237139.74</v>
      </c>
      <c r="D55" s="9">
        <v>246329.12</v>
      </c>
      <c r="E55" s="9">
        <v>313056.19</v>
      </c>
      <c r="F55" s="9">
        <v>288088.93</v>
      </c>
      <c r="G55" s="9">
        <v>466370.93</v>
      </c>
      <c r="H55" s="9">
        <v>459595.41</v>
      </c>
      <c r="I55" s="9">
        <v>655666.21</v>
      </c>
      <c r="J55" s="9">
        <v>766589.03</v>
      </c>
      <c r="K55" s="9">
        <v>842688.48</v>
      </c>
      <c r="L55" s="9">
        <v>719575.47</v>
      </c>
      <c r="M55" s="9">
        <v>1021088.06</v>
      </c>
      <c r="N55" s="9">
        <v>1130191.1639999999</v>
      </c>
      <c r="O55" s="9">
        <v>1564189.65</v>
      </c>
      <c r="P55" s="9">
        <v>1662414.152</v>
      </c>
      <c r="Q55" s="9">
        <v>1739049.9120000002</v>
      </c>
      <c r="R55" s="9">
        <v>1625102.4794999999</v>
      </c>
      <c r="S55" s="9">
        <v>1803906.8559999999</v>
      </c>
      <c r="T55" s="9">
        <v>1537372.3304999999</v>
      </c>
      <c r="U55" s="9">
        <v>2296523.6</v>
      </c>
      <c r="V55" s="9">
        <v>1664655.8439999998</v>
      </c>
      <c r="W55" s="9">
        <v>973708.16250000009</v>
      </c>
      <c r="X55" s="9">
        <v>936696.14399999997</v>
      </c>
      <c r="Y55" s="9">
        <v>1491636.4240000001</v>
      </c>
      <c r="Z55" s="9">
        <v>1088499.42</v>
      </c>
      <c r="AA55" s="9">
        <v>1657483.736</v>
      </c>
      <c r="AB55" s="9">
        <v>2104952.0104999999</v>
      </c>
      <c r="AC55" s="9">
        <v>2035904.82</v>
      </c>
      <c r="AD55" s="9">
        <v>2573408.27</v>
      </c>
      <c r="AE55" s="9">
        <v>2606633.9300000002</v>
      </c>
      <c r="AF55" s="9">
        <v>2700280.07</v>
      </c>
      <c r="AG55" s="9">
        <v>3241302.63</v>
      </c>
      <c r="AH55" s="9">
        <v>3559043.63</v>
      </c>
      <c r="AI55" s="9">
        <v>3486444.9</v>
      </c>
      <c r="AJ55" s="9">
        <v>3786651.74</v>
      </c>
      <c r="AK55" s="9">
        <v>3813531.5</v>
      </c>
      <c r="AL55" s="9">
        <v>3957677.33</v>
      </c>
      <c r="AM55" s="9">
        <v>5092777.25</v>
      </c>
      <c r="AN55" s="9">
        <v>5095963.29</v>
      </c>
      <c r="AO55" s="9">
        <v>4445672.2699999996</v>
      </c>
      <c r="AP55" s="9">
        <v>4482853.37</v>
      </c>
      <c r="AQ55" s="9">
        <v>5745049.0899999999</v>
      </c>
      <c r="AR55" s="9">
        <v>5419534.2400000002</v>
      </c>
      <c r="AS55" s="9">
        <v>6231715.2599999998</v>
      </c>
      <c r="AT55" s="9">
        <v>7049254.2800000003</v>
      </c>
      <c r="AU55" s="9">
        <v>7854931.5899999999</v>
      </c>
      <c r="AV55" s="9">
        <v>7812854.6799999997</v>
      </c>
      <c r="AW55" s="9">
        <v>7365755.5800000001</v>
      </c>
      <c r="AX55" s="9">
        <v>10480372.99</v>
      </c>
      <c r="AY55" s="9">
        <v>7240665.6399999997</v>
      </c>
      <c r="AZ55" s="9">
        <v>7301740.2000000002</v>
      </c>
      <c r="BA55" s="9">
        <v>7065671.2199999997</v>
      </c>
      <c r="BB55" s="9">
        <v>7084089.2699999996</v>
      </c>
      <c r="BC55" s="9">
        <v>7755843.9199999999</v>
      </c>
      <c r="BD55" s="9">
        <v>8023885.4100000001</v>
      </c>
      <c r="BE55" s="9">
        <v>9561656.25</v>
      </c>
      <c r="BF55" s="9">
        <v>9816304.25</v>
      </c>
      <c r="BG55" s="9">
        <v>8721378.6099999994</v>
      </c>
      <c r="BH55" s="9">
        <v>9121835.1699999999</v>
      </c>
      <c r="BI55" s="9">
        <v>6095808.5700000003</v>
      </c>
      <c r="BJ55" s="9">
        <v>6108356.9400000004</v>
      </c>
      <c r="BK55" s="9">
        <v>6336000.6399999997</v>
      </c>
      <c r="BL55" s="9">
        <v>5834472.0700000003</v>
      </c>
      <c r="BM55" s="9">
        <v>8618452.3000000007</v>
      </c>
      <c r="BN55" s="9">
        <v>7663061.29</v>
      </c>
      <c r="BO55" s="9">
        <v>8359606.1799999997</v>
      </c>
      <c r="BP55" s="9">
        <v>9905280.6699999999</v>
      </c>
      <c r="BQ55" s="9">
        <v>12449087.02</v>
      </c>
      <c r="BR55" s="9">
        <v>13032413.789999999</v>
      </c>
      <c r="BS55" s="9">
        <v>12498664.279999999</v>
      </c>
      <c r="BT55" s="9">
        <v>16586234.57</v>
      </c>
      <c r="BU55" s="9">
        <v>16782416.309999999</v>
      </c>
      <c r="BV55" s="9">
        <v>15944763.109999999</v>
      </c>
      <c r="BW55" s="9">
        <v>15829671.289999999</v>
      </c>
      <c r="BX55" s="9">
        <v>16202459.27</v>
      </c>
      <c r="BY55" s="9">
        <v>16676185.59</v>
      </c>
      <c r="BZ55" s="9">
        <v>16407507.17</v>
      </c>
      <c r="CA55" s="9">
        <v>17649750.52</v>
      </c>
      <c r="CB55" s="9">
        <v>16204997.24</v>
      </c>
      <c r="CC55" s="9">
        <v>15477259.439999999</v>
      </c>
      <c r="CD55" s="9">
        <v>20902835.210000001</v>
      </c>
      <c r="CE55" s="9">
        <v>19260990.780000001</v>
      </c>
      <c r="CF55" s="9">
        <v>19312850.609999999</v>
      </c>
      <c r="CG55" s="9">
        <v>17522479</v>
      </c>
      <c r="CH55" s="9">
        <v>18428201.670000002</v>
      </c>
      <c r="CI55" s="9">
        <v>19310384.93</v>
      </c>
      <c r="CJ55" s="9">
        <v>20567983.18</v>
      </c>
      <c r="CK55" s="9">
        <v>19923129.859999999</v>
      </c>
      <c r="CL55" s="9">
        <v>19703203.84</v>
      </c>
      <c r="CM55" s="9">
        <v>17738372.77</v>
      </c>
      <c r="CN55" s="9">
        <v>17819167.920000002</v>
      </c>
      <c r="CO55" s="9">
        <v>16806511.02</v>
      </c>
      <c r="CP55" s="9">
        <v>18209064.41</v>
      </c>
      <c r="CQ55" s="9">
        <v>17440958.43</v>
      </c>
      <c r="CR55" s="9">
        <v>15143449.68</v>
      </c>
      <c r="CS55" s="9">
        <v>14757622</v>
      </c>
      <c r="CT55" s="11">
        <f t="shared" si="15"/>
        <v>1.2517433439202806E-2</v>
      </c>
      <c r="CU55" s="11"/>
      <c r="CV55" s="25"/>
      <c r="CW55" s="25"/>
      <c r="CX55" s="25"/>
      <c r="CY55" s="25"/>
      <c r="CZ55" s="24"/>
    </row>
    <row r="56" spans="1:104" s="12" customFormat="1" x14ac:dyDescent="0.25">
      <c r="A56" s="52" t="s">
        <v>22</v>
      </c>
      <c r="B56" s="8">
        <v>128678.29</v>
      </c>
      <c r="C56" s="8">
        <v>216488.98</v>
      </c>
      <c r="D56" s="8">
        <v>240020.08</v>
      </c>
      <c r="E56" s="8">
        <v>296720.77</v>
      </c>
      <c r="F56" s="8">
        <v>261030.55</v>
      </c>
      <c r="G56" s="8">
        <v>370282.53</v>
      </c>
      <c r="H56" s="8">
        <v>448268.61</v>
      </c>
      <c r="I56" s="8">
        <v>438692.68</v>
      </c>
      <c r="J56" s="8">
        <v>743079.45</v>
      </c>
      <c r="K56" s="8">
        <v>775142.95</v>
      </c>
      <c r="L56" s="8">
        <v>692564.22</v>
      </c>
      <c r="M56" s="8">
        <v>955789.9</v>
      </c>
      <c r="N56" s="8">
        <v>907216.50959999987</v>
      </c>
      <c r="O56" s="8">
        <v>1431932.54</v>
      </c>
      <c r="P56" s="8">
        <v>1530245.7520000001</v>
      </c>
      <c r="Q56" s="8">
        <v>1562503.6160000002</v>
      </c>
      <c r="R56" s="8">
        <v>1504049.2704999999</v>
      </c>
      <c r="S56" s="8">
        <v>1219181.6135</v>
      </c>
      <c r="T56" s="8">
        <v>1418326.9575</v>
      </c>
      <c r="U56" s="8">
        <v>2006328.8320000002</v>
      </c>
      <c r="V56" s="8">
        <v>1656819.9745</v>
      </c>
      <c r="W56" s="8">
        <v>971374.94250000012</v>
      </c>
      <c r="X56" s="8">
        <v>899902.728</v>
      </c>
      <c r="Y56" s="8">
        <v>1191011.1680000001</v>
      </c>
      <c r="Z56" s="8">
        <v>1044486.1875</v>
      </c>
      <c r="AA56" s="8">
        <v>1613452.4720000001</v>
      </c>
      <c r="AB56" s="8">
        <v>1645234.5425</v>
      </c>
      <c r="AC56" s="8">
        <v>2006103.75</v>
      </c>
      <c r="AD56" s="8">
        <v>2012008.9</v>
      </c>
      <c r="AE56" s="8">
        <v>2412311.7000000002</v>
      </c>
      <c r="AF56" s="8">
        <v>2579249.7400000002</v>
      </c>
      <c r="AG56" s="8">
        <v>2961042.36</v>
      </c>
      <c r="AH56" s="8">
        <v>3392686.76</v>
      </c>
      <c r="AI56" s="8">
        <v>3345019.17</v>
      </c>
      <c r="AJ56" s="8">
        <v>3491014.89</v>
      </c>
      <c r="AK56" s="8">
        <v>3578214.84</v>
      </c>
      <c r="AL56" s="8">
        <v>3797363.9</v>
      </c>
      <c r="AM56" s="8">
        <v>4789158.51</v>
      </c>
      <c r="AN56" s="8">
        <v>5000000</v>
      </c>
      <c r="AO56" s="8">
        <v>3916933.68</v>
      </c>
      <c r="AP56" s="8">
        <v>4348467.59</v>
      </c>
      <c r="AQ56" s="8">
        <v>5630656.3700000001</v>
      </c>
      <c r="AR56" s="8">
        <v>4816138.03</v>
      </c>
      <c r="AS56" s="8">
        <v>5705206.0999999996</v>
      </c>
      <c r="AT56" s="8">
        <v>6583130.8200000003</v>
      </c>
      <c r="AU56" s="8">
        <v>7789776.4800000004</v>
      </c>
      <c r="AV56" s="8">
        <v>7172587.7800000003</v>
      </c>
      <c r="AW56" s="8">
        <v>7157342.6299999999</v>
      </c>
      <c r="AX56" s="8">
        <v>10162351.26</v>
      </c>
      <c r="AY56" s="8">
        <v>7038297.3300000001</v>
      </c>
      <c r="AZ56" s="8">
        <v>6659502.9000000004</v>
      </c>
      <c r="BA56" s="8">
        <v>6981882.1500000004</v>
      </c>
      <c r="BB56" s="8">
        <v>6895124.2699999996</v>
      </c>
      <c r="BC56" s="8">
        <v>6658950.2999999998</v>
      </c>
      <c r="BD56" s="8">
        <v>7923685.7400000002</v>
      </c>
      <c r="BE56" s="8">
        <v>8414105.5700000003</v>
      </c>
      <c r="BF56" s="8">
        <v>8246246.5899999999</v>
      </c>
      <c r="BG56" s="8">
        <v>8100547.3300000001</v>
      </c>
      <c r="BH56" s="8">
        <v>8192687.4199999999</v>
      </c>
      <c r="BI56" s="8">
        <v>5752029.71</v>
      </c>
      <c r="BJ56" s="8">
        <v>6013372.4800000004</v>
      </c>
      <c r="BK56" s="8">
        <v>5993281.7599999998</v>
      </c>
      <c r="BL56" s="8">
        <v>5829012.3799999999</v>
      </c>
      <c r="BM56" s="8">
        <v>8274952.6699999999</v>
      </c>
      <c r="BN56" s="8">
        <v>7451726.8700000001</v>
      </c>
      <c r="BO56" s="8">
        <v>8255907.2400000002</v>
      </c>
      <c r="BP56" s="8">
        <v>9498342.7599999998</v>
      </c>
      <c r="BQ56" s="8">
        <v>12186301.35</v>
      </c>
      <c r="BR56" s="8">
        <v>11965462.5</v>
      </c>
      <c r="BS56" s="8">
        <v>11459206.48</v>
      </c>
      <c r="BT56" s="8">
        <v>16511321.51</v>
      </c>
      <c r="BU56" s="8">
        <v>15551486.24</v>
      </c>
      <c r="BV56" s="8">
        <v>15461187.33</v>
      </c>
      <c r="BW56" s="8">
        <v>15469072.460000001</v>
      </c>
      <c r="BX56" s="8">
        <v>15265171.66</v>
      </c>
      <c r="BY56" s="8">
        <v>15708807.6</v>
      </c>
      <c r="BZ56" s="8">
        <v>16150153.859999999</v>
      </c>
      <c r="CA56" s="8">
        <v>17478921.09</v>
      </c>
      <c r="CB56" s="8">
        <v>16167827</v>
      </c>
      <c r="CC56" s="8">
        <v>15020504.23</v>
      </c>
      <c r="CD56" s="8">
        <v>17883742.98</v>
      </c>
      <c r="CE56" s="8">
        <v>19050280.109999999</v>
      </c>
      <c r="CF56" s="8">
        <v>18252266.780000001</v>
      </c>
      <c r="CG56" s="8">
        <v>17187401.609999999</v>
      </c>
      <c r="CH56" s="8">
        <v>16940780.940000001</v>
      </c>
      <c r="CI56" s="8">
        <v>18632413.690000001</v>
      </c>
      <c r="CJ56" s="8">
        <v>19168434.059999999</v>
      </c>
      <c r="CK56" s="8">
        <v>19459460.719999999</v>
      </c>
      <c r="CL56" s="8">
        <v>19261823.829999998</v>
      </c>
      <c r="CM56" s="8">
        <v>17560932.239999998</v>
      </c>
      <c r="CN56" s="8">
        <v>16593057.880000001</v>
      </c>
      <c r="CO56" s="8">
        <v>16141785.67</v>
      </c>
      <c r="CP56" s="8">
        <v>17071130.739999998</v>
      </c>
      <c r="CQ56" s="8">
        <v>17315307.98</v>
      </c>
      <c r="CR56" s="8">
        <v>14525938.380000001</v>
      </c>
      <c r="CS56" s="8">
        <v>14175518.16</v>
      </c>
      <c r="CT56" s="11">
        <f t="shared" si="15"/>
        <v>1.2023692234020536E-2</v>
      </c>
      <c r="CU56" s="11"/>
      <c r="CV56" s="65"/>
      <c r="CW56" s="25"/>
      <c r="CX56" s="25"/>
      <c r="CY56" s="25"/>
      <c r="CZ56" s="24"/>
    </row>
    <row r="57" spans="1:104" s="14" customFormat="1" x14ac:dyDescent="0.25">
      <c r="A57" s="59" t="s">
        <v>60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11"/>
      <c r="CU57" s="11"/>
      <c r="CZ57" s="27"/>
    </row>
    <row r="58" spans="1:104" s="12" customFormat="1" x14ac:dyDescent="0.25">
      <c r="A58" s="52" t="s">
        <v>61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>
        <v>28718678.269443002</v>
      </c>
      <c r="CE58" s="8">
        <v>29060526.510000002</v>
      </c>
      <c r="CF58" s="8">
        <v>29478609.27</v>
      </c>
      <c r="CG58" s="8">
        <v>23228553.550000001</v>
      </c>
      <c r="CH58" s="8">
        <v>32432094.350000001</v>
      </c>
      <c r="CI58" s="8">
        <v>29782217.100000001</v>
      </c>
      <c r="CJ58" s="8">
        <v>26525992.789999999</v>
      </c>
      <c r="CK58" s="8">
        <v>40413242.920000002</v>
      </c>
      <c r="CL58" s="8">
        <v>44368934.969999999</v>
      </c>
      <c r="CM58" s="8">
        <v>42073987.979999997</v>
      </c>
      <c r="CN58" s="8">
        <v>39553641.170000002</v>
      </c>
      <c r="CO58" s="8">
        <v>38566128.990000002</v>
      </c>
      <c r="CP58" s="8">
        <v>34342212.579999998</v>
      </c>
      <c r="CQ58" s="8">
        <v>37756740.944129996</v>
      </c>
      <c r="CR58" s="8">
        <v>35057107.329999998</v>
      </c>
      <c r="CS58" s="8">
        <v>31589404.129999999</v>
      </c>
      <c r="CT58" s="11">
        <f>CS58/$CS$5</f>
        <v>2.6794172095026773E-2</v>
      </c>
      <c r="CU58" s="11"/>
      <c r="CV58" s="25"/>
      <c r="CW58" s="25"/>
      <c r="CX58" s="25"/>
      <c r="CY58" s="25"/>
      <c r="CZ58" s="24"/>
    </row>
    <row r="59" spans="1:104" s="12" customFormat="1" x14ac:dyDescent="0.25">
      <c r="A59" s="51" t="s">
        <v>62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>
        <v>159625103.312888</v>
      </c>
      <c r="CE59" s="9">
        <v>190247408.77999997</v>
      </c>
      <c r="CF59" s="9">
        <v>186592168.20813498</v>
      </c>
      <c r="CG59" s="9">
        <v>173124131.86999997</v>
      </c>
      <c r="CH59" s="9">
        <v>208724481.83000001</v>
      </c>
      <c r="CI59" s="9">
        <v>195538617.22</v>
      </c>
      <c r="CJ59" s="9">
        <v>198433991.83000001</v>
      </c>
      <c r="CK59" s="9">
        <v>211504887.79000002</v>
      </c>
      <c r="CL59" s="9">
        <v>213046754.94999999</v>
      </c>
      <c r="CM59" s="9">
        <v>207765348.91222304</v>
      </c>
      <c r="CN59" s="9">
        <v>219750781.31233001</v>
      </c>
      <c r="CO59" s="9">
        <v>212022008.71000004</v>
      </c>
      <c r="CP59" s="9">
        <v>215253276.607456</v>
      </c>
      <c r="CQ59" s="9">
        <v>196196071.04097</v>
      </c>
      <c r="CR59" s="9">
        <v>176533697.02000001</v>
      </c>
      <c r="CS59" s="9">
        <v>176255340.17942497</v>
      </c>
      <c r="CT59" s="11">
        <f>CS59/$CS$5</f>
        <v>0.14949999999999999</v>
      </c>
      <c r="CU59" s="11"/>
      <c r="CV59" s="25"/>
      <c r="CW59" s="25"/>
      <c r="CX59" s="25"/>
      <c r="CY59" s="25"/>
      <c r="CZ59" s="24"/>
    </row>
    <row r="60" spans="1:104" s="14" customFormat="1" x14ac:dyDescent="0.25">
      <c r="A60" s="60" t="s">
        <v>16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11"/>
      <c r="CU60" s="11"/>
      <c r="CZ60" s="27"/>
    </row>
    <row r="61" spans="1:104" s="12" customFormat="1" x14ac:dyDescent="0.25">
      <c r="A61" s="51" t="s">
        <v>9</v>
      </c>
      <c r="B61" s="9">
        <v>50645.64</v>
      </c>
      <c r="C61" s="9">
        <v>780078.48</v>
      </c>
      <c r="D61" s="9">
        <v>780078.48</v>
      </c>
      <c r="E61" s="9">
        <v>458360</v>
      </c>
      <c r="F61" s="9">
        <v>400046.1</v>
      </c>
      <c r="G61" s="9">
        <v>690228.51</v>
      </c>
      <c r="H61" s="9">
        <v>1335979.97</v>
      </c>
      <c r="I61" s="9">
        <v>1195506.1299999999</v>
      </c>
      <c r="J61" s="9">
        <v>1008613.45</v>
      </c>
      <c r="K61" s="9">
        <v>1646662.36</v>
      </c>
      <c r="L61" s="9">
        <v>1343539.31</v>
      </c>
      <c r="M61" s="9">
        <v>1510145.176</v>
      </c>
      <c r="N61" s="9">
        <v>2099312.31</v>
      </c>
      <c r="O61" s="9">
        <v>2001521.24</v>
      </c>
      <c r="P61" s="9">
        <v>2068772.6954999999</v>
      </c>
      <c r="Q61" s="9">
        <v>2286054.9</v>
      </c>
      <c r="R61" s="9">
        <v>2725906.8540000003</v>
      </c>
      <c r="S61" s="9">
        <v>2142341.5129999998</v>
      </c>
      <c r="T61" s="9">
        <v>1952779.8934999998</v>
      </c>
      <c r="U61" s="9">
        <v>2834219.6160000004</v>
      </c>
      <c r="V61" s="9">
        <v>3208558.1359999999</v>
      </c>
      <c r="W61" s="9">
        <v>2648536.449</v>
      </c>
      <c r="X61" s="9">
        <v>1258769.6320000002</v>
      </c>
      <c r="Y61" s="9">
        <v>1532267.0960000001</v>
      </c>
      <c r="Z61" s="9">
        <v>1919743.6949999998</v>
      </c>
      <c r="AA61" s="9">
        <v>2095415.9040000001</v>
      </c>
      <c r="AB61" s="9">
        <v>2685355.53</v>
      </c>
      <c r="AC61" s="9">
        <v>4232041.45</v>
      </c>
      <c r="AD61" s="9">
        <v>4027078.13</v>
      </c>
      <c r="AE61" s="9">
        <v>4542360.13</v>
      </c>
      <c r="AF61" s="9">
        <v>3789901.4</v>
      </c>
      <c r="AG61" s="9">
        <v>3807604.81</v>
      </c>
      <c r="AH61" s="9">
        <v>4350659.46</v>
      </c>
      <c r="AI61" s="9">
        <v>5418511.0700000003</v>
      </c>
      <c r="AJ61" s="9">
        <v>5928714.3499999996</v>
      </c>
      <c r="AK61" s="9">
        <v>6186644.0800000001</v>
      </c>
      <c r="AL61" s="9">
        <v>14412200.48</v>
      </c>
      <c r="AM61" s="9">
        <v>11582903.57</v>
      </c>
      <c r="AN61" s="9">
        <v>7007902.9900000002</v>
      </c>
      <c r="AO61" s="9">
        <v>8243372.25</v>
      </c>
      <c r="AP61" s="9">
        <v>3711164.05</v>
      </c>
      <c r="AQ61" s="9">
        <v>6311843.3499999996</v>
      </c>
      <c r="AR61" s="9">
        <v>7355694.8899999997</v>
      </c>
      <c r="AS61" s="9">
        <v>11735656.810000001</v>
      </c>
      <c r="AT61" s="9">
        <v>10230752.060000001</v>
      </c>
      <c r="AU61" s="9">
        <v>8727320.0899999999</v>
      </c>
      <c r="AV61" s="9">
        <v>7127561.9400000004</v>
      </c>
      <c r="AW61" s="9">
        <v>6577097.3600000003</v>
      </c>
      <c r="AX61" s="9">
        <v>18592107.120000001</v>
      </c>
      <c r="AY61" s="9">
        <v>13855223.859999999</v>
      </c>
      <c r="AZ61" s="9">
        <v>13229620.810000001</v>
      </c>
      <c r="BA61" s="9">
        <v>17030630.559999999</v>
      </c>
      <c r="BB61" s="9">
        <v>7356136.6600000001</v>
      </c>
      <c r="BC61" s="9">
        <v>6333477.8700000001</v>
      </c>
      <c r="BD61" s="9">
        <v>12717238.949999999</v>
      </c>
      <c r="BE61" s="9">
        <v>13196959.65</v>
      </c>
      <c r="BF61" s="9">
        <v>14771072.800000001</v>
      </c>
      <c r="BG61" s="9">
        <v>16252475.43</v>
      </c>
      <c r="BH61" s="9">
        <v>16551177.310000001</v>
      </c>
      <c r="BI61" s="9">
        <v>16635605.34</v>
      </c>
      <c r="BJ61" s="9">
        <v>16222584.1</v>
      </c>
      <c r="BK61" s="9">
        <v>12929548.890000001</v>
      </c>
      <c r="BL61" s="9">
        <v>13215099.27</v>
      </c>
      <c r="BM61" s="9">
        <v>13420022.140000001</v>
      </c>
      <c r="BN61" s="9">
        <v>13886150.279999999</v>
      </c>
      <c r="BO61" s="9">
        <v>16704342.49</v>
      </c>
      <c r="BP61" s="9">
        <v>16121237.310000001</v>
      </c>
      <c r="BQ61" s="9">
        <v>15085136.810000001</v>
      </c>
      <c r="BR61" s="9">
        <v>15378664.210000001</v>
      </c>
      <c r="BS61" s="9">
        <v>19888368.98</v>
      </c>
      <c r="BT61" s="9">
        <v>18613351.649999999</v>
      </c>
      <c r="BU61" s="9">
        <v>18020915.899999999</v>
      </c>
      <c r="BV61" s="9">
        <v>17725241.219999999</v>
      </c>
      <c r="BW61" s="9">
        <v>21339104.75</v>
      </c>
      <c r="BX61" s="9">
        <v>24535764.710000001</v>
      </c>
      <c r="BY61" s="9">
        <v>25564879.789999999</v>
      </c>
      <c r="BZ61" s="9">
        <v>28325950.010000002</v>
      </c>
      <c r="CA61" s="9">
        <v>22909778.579999998</v>
      </c>
      <c r="CB61" s="9">
        <v>21720714.539999999</v>
      </c>
      <c r="CC61" s="9">
        <v>22078560.649999999</v>
      </c>
      <c r="CD61" s="9">
        <v>28667866.379999999</v>
      </c>
      <c r="CE61" s="9">
        <v>29060526.510000002</v>
      </c>
      <c r="CF61" s="9">
        <v>29478609.27</v>
      </c>
      <c r="CG61" s="9">
        <v>23212486.460000001</v>
      </c>
      <c r="CH61" s="9">
        <v>32432094.350000001</v>
      </c>
      <c r="CI61" s="9">
        <v>29782217.100000001</v>
      </c>
      <c r="CJ61" s="9">
        <v>26525992.789999999</v>
      </c>
      <c r="CK61" s="9">
        <v>40413242.920000002</v>
      </c>
      <c r="CL61" s="9">
        <v>44368934.969999999</v>
      </c>
      <c r="CM61" s="9">
        <v>42073987.979999997</v>
      </c>
      <c r="CN61" s="9">
        <v>39553641.170000002</v>
      </c>
      <c r="CO61" s="9">
        <v>38566128.990000002</v>
      </c>
      <c r="CP61" s="9">
        <v>34342212.579999998</v>
      </c>
      <c r="CQ61" s="9">
        <v>37682337.399999999</v>
      </c>
      <c r="CR61" s="9">
        <v>35057107.329999998</v>
      </c>
      <c r="CS61" s="9">
        <v>31589404.129999999</v>
      </c>
      <c r="CT61" s="11">
        <f t="shared" ref="CT61:CT72" si="16">CS61/$CS$5</f>
        <v>2.6794172095026773E-2</v>
      </c>
      <c r="CU61" s="11"/>
      <c r="CV61" s="25"/>
      <c r="CW61" s="25"/>
      <c r="CX61" s="25"/>
      <c r="CY61" s="25"/>
      <c r="CZ61" s="24"/>
    </row>
    <row r="62" spans="1:104" s="12" customFormat="1" x14ac:dyDescent="0.25">
      <c r="A62" s="52" t="s">
        <v>10</v>
      </c>
      <c r="B62" s="8">
        <v>20085</v>
      </c>
      <c r="C62" s="8">
        <v>90455.24</v>
      </c>
      <c r="D62" s="8">
        <v>236013.12</v>
      </c>
      <c r="E62" s="8">
        <v>421866</v>
      </c>
      <c r="F62" s="8">
        <v>387975.66</v>
      </c>
      <c r="G62" s="8">
        <v>501619.25</v>
      </c>
      <c r="H62" s="8">
        <v>1051956.94</v>
      </c>
      <c r="I62" s="8">
        <v>1097837.95</v>
      </c>
      <c r="J62" s="8">
        <v>978858.86</v>
      </c>
      <c r="K62" s="8">
        <v>1513334.79</v>
      </c>
      <c r="L62" s="8">
        <v>1335334.51</v>
      </c>
      <c r="M62" s="8">
        <v>1162537.2</v>
      </c>
      <c r="N62" s="8">
        <v>1989298.64</v>
      </c>
      <c r="O62" s="8">
        <v>1927755.36</v>
      </c>
      <c r="P62" s="8">
        <v>1969970.7014999997</v>
      </c>
      <c r="Q62" s="8">
        <v>1500620.355</v>
      </c>
      <c r="R62" s="8">
        <v>1909739.3274999999</v>
      </c>
      <c r="S62" s="8">
        <v>1754421.7345</v>
      </c>
      <c r="T62" s="8">
        <v>1726374.6839999999</v>
      </c>
      <c r="U62" s="8">
        <v>2248757.7680000002</v>
      </c>
      <c r="V62" s="8">
        <v>1700899.608</v>
      </c>
      <c r="W62" s="8">
        <v>1493046.8624999998</v>
      </c>
      <c r="X62" s="8">
        <v>1207004.568</v>
      </c>
      <c r="Y62" s="8">
        <v>1264144.8800000001</v>
      </c>
      <c r="Z62" s="8">
        <v>1324965.1499999999</v>
      </c>
      <c r="AA62" s="8">
        <v>1598921.4800000002</v>
      </c>
      <c r="AB62" s="8">
        <v>2057003.91</v>
      </c>
      <c r="AC62" s="8">
        <v>2895090.46</v>
      </c>
      <c r="AD62" s="8">
        <v>3079504.35</v>
      </c>
      <c r="AE62" s="8">
        <v>3311163.24</v>
      </c>
      <c r="AF62" s="8">
        <v>3422394.43</v>
      </c>
      <c r="AG62" s="8">
        <v>3608231.51</v>
      </c>
      <c r="AH62" s="8">
        <v>3822394.69</v>
      </c>
      <c r="AI62" s="8">
        <v>4648070.7699999996</v>
      </c>
      <c r="AJ62" s="8">
        <v>4285399.6100000003</v>
      </c>
      <c r="AK62" s="8">
        <v>6140574.7699999996</v>
      </c>
      <c r="AL62" s="8">
        <v>4732335.63</v>
      </c>
      <c r="AM62" s="8">
        <v>5109767.75</v>
      </c>
      <c r="AN62" s="8">
        <v>5116645.7</v>
      </c>
      <c r="AO62" s="8">
        <v>4393670.4400000004</v>
      </c>
      <c r="AP62" s="8">
        <v>3305841.81</v>
      </c>
      <c r="AQ62" s="8">
        <v>5471501.5199999996</v>
      </c>
      <c r="AR62" s="8">
        <v>6061308.9199999999</v>
      </c>
      <c r="AS62" s="8">
        <v>7056566.1500000004</v>
      </c>
      <c r="AT62" s="8">
        <v>8529899.9299999997</v>
      </c>
      <c r="AU62" s="8">
        <v>6626283.0300000003</v>
      </c>
      <c r="AV62" s="8">
        <v>5792107.7699999996</v>
      </c>
      <c r="AW62" s="8">
        <v>6546722.3499999996</v>
      </c>
      <c r="AX62" s="8">
        <v>8041345.4500000002</v>
      </c>
      <c r="AY62" s="8">
        <v>10747778.51</v>
      </c>
      <c r="AZ62" s="8">
        <v>9644857.6300000008</v>
      </c>
      <c r="BA62" s="8">
        <v>8510478.3200000003</v>
      </c>
      <c r="BB62" s="8">
        <v>7114947.6699999999</v>
      </c>
      <c r="BC62" s="8">
        <v>6322333.9199999999</v>
      </c>
      <c r="BD62" s="8">
        <v>8023885.4100000001</v>
      </c>
      <c r="BE62" s="8">
        <v>8036529.1699999999</v>
      </c>
      <c r="BF62" s="8">
        <v>9912442.2200000007</v>
      </c>
      <c r="BG62" s="8">
        <v>10390691.66</v>
      </c>
      <c r="BH62" s="8">
        <v>12978496.640000001</v>
      </c>
      <c r="BI62" s="8">
        <v>11458656.039999999</v>
      </c>
      <c r="BJ62" s="8">
        <v>9909722.5800000001</v>
      </c>
      <c r="BK62" s="8">
        <v>9385641.4100000001</v>
      </c>
      <c r="BL62" s="8">
        <v>10306363.460000001</v>
      </c>
      <c r="BM62" s="8">
        <v>12651244.07</v>
      </c>
      <c r="BN62" s="8">
        <v>12859766.609999999</v>
      </c>
      <c r="BO62" s="8">
        <v>13071744.82</v>
      </c>
      <c r="BP62" s="8">
        <v>13308980.869999999</v>
      </c>
      <c r="BQ62" s="8">
        <v>13200068.539999999</v>
      </c>
      <c r="BR62" s="8">
        <v>15212985.050000001</v>
      </c>
      <c r="BS62" s="8">
        <v>14733409.41</v>
      </c>
      <c r="BT62" s="8">
        <v>16586234.57</v>
      </c>
      <c r="BU62" s="8">
        <v>17470118.859999999</v>
      </c>
      <c r="BV62" s="8">
        <v>17268332.530000001</v>
      </c>
      <c r="BW62" s="8">
        <v>17628118.879999999</v>
      </c>
      <c r="BX62" s="8">
        <v>17291840.75</v>
      </c>
      <c r="BY62" s="8">
        <v>21311041.23</v>
      </c>
      <c r="BZ62" s="8">
        <v>19468313.719999999</v>
      </c>
      <c r="CA62" s="8">
        <v>17649750.52</v>
      </c>
      <c r="CB62" s="8">
        <v>16167827</v>
      </c>
      <c r="CC62" s="8">
        <v>18657981.68</v>
      </c>
      <c r="CD62" s="8">
        <v>20902835.210000001</v>
      </c>
      <c r="CE62" s="8">
        <v>20876433.329999998</v>
      </c>
      <c r="CF62" s="8">
        <v>21244086.09</v>
      </c>
      <c r="CG62" s="8">
        <v>20490736.07</v>
      </c>
      <c r="CH62" s="8">
        <v>29140777.190000001</v>
      </c>
      <c r="CI62" s="8">
        <v>25049907.600000001</v>
      </c>
      <c r="CJ62" s="8">
        <v>25447586.32</v>
      </c>
      <c r="CK62" s="8">
        <v>24824270.52</v>
      </c>
      <c r="CL62" s="8">
        <v>24124288.52</v>
      </c>
      <c r="CM62" s="8">
        <v>23468097.16</v>
      </c>
      <c r="CN62" s="8">
        <v>33265441.120000001</v>
      </c>
      <c r="CO62" s="8">
        <v>33704315.119999997</v>
      </c>
      <c r="CP62" s="8">
        <v>34248587.399999999</v>
      </c>
      <c r="CQ62" s="8">
        <v>20650966.359999999</v>
      </c>
      <c r="CR62" s="8">
        <v>19923435.760000002</v>
      </c>
      <c r="CS62" s="8">
        <v>20994778.609999999</v>
      </c>
      <c r="CT62" s="11">
        <f t="shared" si="16"/>
        <v>1.7807797477227279E-2</v>
      </c>
      <c r="CU62" s="11"/>
      <c r="CV62" s="25"/>
      <c r="CW62" s="25"/>
      <c r="CX62" s="25"/>
      <c r="CY62" s="25"/>
      <c r="CZ62" s="24"/>
    </row>
    <row r="63" spans="1:104" s="12" customFormat="1" x14ac:dyDescent="0.25">
      <c r="A63" s="51" t="s">
        <v>11</v>
      </c>
      <c r="B63" s="9">
        <v>19790.13</v>
      </c>
      <c r="C63" s="9">
        <v>75620</v>
      </c>
      <c r="D63" s="9">
        <v>159670.48000000001</v>
      </c>
      <c r="E63" s="9">
        <v>400046.1</v>
      </c>
      <c r="F63" s="9">
        <v>372332.14</v>
      </c>
      <c r="G63" s="9">
        <v>387821.38</v>
      </c>
      <c r="H63" s="9">
        <v>629121.76</v>
      </c>
      <c r="I63" s="9">
        <v>868700.39</v>
      </c>
      <c r="J63" s="9">
        <v>844459.25</v>
      </c>
      <c r="K63" s="9">
        <v>1209579.93</v>
      </c>
      <c r="L63" s="9">
        <v>1085121.46</v>
      </c>
      <c r="M63" s="9">
        <v>1030578.53</v>
      </c>
      <c r="N63" s="9">
        <v>1260022.93</v>
      </c>
      <c r="O63" s="9">
        <v>1769976.66</v>
      </c>
      <c r="P63" s="9">
        <v>1402413.98</v>
      </c>
      <c r="Q63" s="9">
        <v>1485610.0830000001</v>
      </c>
      <c r="R63" s="9">
        <v>1867631.4069999999</v>
      </c>
      <c r="S63" s="9">
        <v>1702433.584</v>
      </c>
      <c r="T63" s="9">
        <v>1686490.406</v>
      </c>
      <c r="U63" s="9">
        <v>2180023.1440000003</v>
      </c>
      <c r="V63" s="9">
        <v>1699783.32</v>
      </c>
      <c r="W63" s="9">
        <v>1468473.7275</v>
      </c>
      <c r="X63" s="9">
        <v>1049268.2080000001</v>
      </c>
      <c r="Y63" s="9">
        <v>1194969.584</v>
      </c>
      <c r="Z63" s="9">
        <v>1112645.865</v>
      </c>
      <c r="AA63" s="9">
        <v>1514458.8960000002</v>
      </c>
      <c r="AB63" s="9">
        <v>1868073.9254999997</v>
      </c>
      <c r="AC63" s="9">
        <v>2559947.64</v>
      </c>
      <c r="AD63" s="9">
        <v>2752560.62</v>
      </c>
      <c r="AE63" s="9">
        <v>3182240.52</v>
      </c>
      <c r="AF63" s="9">
        <v>3015632.88</v>
      </c>
      <c r="AG63" s="9">
        <v>3469675.33</v>
      </c>
      <c r="AH63" s="9">
        <v>2083843.7</v>
      </c>
      <c r="AI63" s="9">
        <v>4164487.46</v>
      </c>
      <c r="AJ63" s="9">
        <v>3928321.15</v>
      </c>
      <c r="AK63" s="9">
        <v>5871426.2000000002</v>
      </c>
      <c r="AL63" s="9">
        <v>3984694.74</v>
      </c>
      <c r="AM63" s="9">
        <v>5092777.25</v>
      </c>
      <c r="AN63" s="9">
        <v>5000000</v>
      </c>
      <c r="AO63" s="9">
        <v>3128429.93</v>
      </c>
      <c r="AP63" s="9">
        <v>3110847.49</v>
      </c>
      <c r="AQ63" s="9">
        <v>4363545.76</v>
      </c>
      <c r="AR63" s="9">
        <v>4490408.87</v>
      </c>
      <c r="AS63" s="9">
        <v>6696366.8499999996</v>
      </c>
      <c r="AT63" s="9">
        <v>5992329.8200000003</v>
      </c>
      <c r="AU63" s="9">
        <v>5714576.9800000004</v>
      </c>
      <c r="AV63" s="9">
        <v>5564489.1500000004</v>
      </c>
      <c r="AW63" s="9">
        <v>6328507.3600000003</v>
      </c>
      <c r="AX63" s="9">
        <v>6233409.1500000004</v>
      </c>
      <c r="AY63" s="9">
        <v>9933067.9299999997</v>
      </c>
      <c r="AZ63" s="9">
        <v>9632403.8499999996</v>
      </c>
      <c r="BA63" s="9">
        <v>7907065.04</v>
      </c>
      <c r="BB63" s="9">
        <v>6173040.7999999998</v>
      </c>
      <c r="BC63" s="9">
        <v>6268142.54</v>
      </c>
      <c r="BD63" s="9">
        <v>6787337.5300000003</v>
      </c>
      <c r="BE63" s="9">
        <v>6965578.5999999996</v>
      </c>
      <c r="BF63" s="9">
        <v>9890509.75</v>
      </c>
      <c r="BG63" s="9">
        <v>9375746.8100000005</v>
      </c>
      <c r="BH63" s="9">
        <v>12208225.34</v>
      </c>
      <c r="BI63" s="9">
        <v>6856743.6600000001</v>
      </c>
      <c r="BJ63" s="9">
        <v>7177132.9400000004</v>
      </c>
      <c r="BK63" s="9">
        <v>8350055.6799999997</v>
      </c>
      <c r="BL63" s="9">
        <v>5890905.0099999998</v>
      </c>
      <c r="BM63" s="9">
        <v>9468667.1199999992</v>
      </c>
      <c r="BN63" s="9">
        <v>9612714.3200000003</v>
      </c>
      <c r="BO63" s="9">
        <v>12519133.41</v>
      </c>
      <c r="BP63" s="9">
        <v>11168587.9</v>
      </c>
      <c r="BQ63" s="9">
        <v>12559559.460000001</v>
      </c>
      <c r="BR63" s="9">
        <v>11965462.5</v>
      </c>
      <c r="BS63" s="9">
        <v>14439200.68</v>
      </c>
      <c r="BT63" s="9">
        <v>15111191.890000001</v>
      </c>
      <c r="BU63" s="9">
        <v>16900062.329999998</v>
      </c>
      <c r="BV63" s="9">
        <v>16467828.199999999</v>
      </c>
      <c r="BW63" s="9">
        <v>17450358.699999999</v>
      </c>
      <c r="BX63" s="9">
        <v>16428119.4</v>
      </c>
      <c r="BY63" s="9">
        <v>17797020.09</v>
      </c>
      <c r="BZ63" s="9">
        <v>14190494.4</v>
      </c>
      <c r="CA63" s="9">
        <v>16217542.83</v>
      </c>
      <c r="CB63" s="9">
        <v>15818697.869999999</v>
      </c>
      <c r="CC63" s="9">
        <v>15020504.23</v>
      </c>
      <c r="CD63" s="9">
        <v>19512628.140000001</v>
      </c>
      <c r="CE63" s="9">
        <v>20050187.23</v>
      </c>
      <c r="CF63" s="9">
        <v>20191685.469999999</v>
      </c>
      <c r="CG63" s="9">
        <v>19566282.120000001</v>
      </c>
      <c r="CH63" s="9">
        <v>24676104.280000001</v>
      </c>
      <c r="CI63" s="9">
        <v>21002906.41</v>
      </c>
      <c r="CJ63" s="9">
        <v>23857159.02</v>
      </c>
      <c r="CK63" s="9">
        <v>23730587.25</v>
      </c>
      <c r="CL63" s="9">
        <v>23539370.219999999</v>
      </c>
      <c r="CM63" s="9">
        <v>23392664.34</v>
      </c>
      <c r="CN63" s="9">
        <v>22787177.359999999</v>
      </c>
      <c r="CO63" s="9">
        <v>22051736.719999999</v>
      </c>
      <c r="CP63" s="9">
        <v>21370690.640000001</v>
      </c>
      <c r="CQ63" s="9">
        <v>20181724.420000002</v>
      </c>
      <c r="CR63" s="9">
        <v>19337352.34</v>
      </c>
      <c r="CS63" s="9">
        <v>18456544.949999999</v>
      </c>
      <c r="CT63" s="11">
        <f t="shared" si="16"/>
        <v>1.5654864511997914E-2</v>
      </c>
      <c r="CU63" s="11"/>
      <c r="CV63" s="25"/>
      <c r="CW63" s="25"/>
      <c r="CX63" s="25"/>
      <c r="CY63" s="25"/>
      <c r="CZ63" s="24"/>
    </row>
    <row r="64" spans="1:104" s="12" customFormat="1" x14ac:dyDescent="0.25">
      <c r="A64" s="52" t="s">
        <v>12</v>
      </c>
      <c r="B64" s="8">
        <v>16254.96</v>
      </c>
      <c r="C64" s="8">
        <v>69000</v>
      </c>
      <c r="D64" s="8">
        <v>120853.1</v>
      </c>
      <c r="E64" s="8">
        <v>395200</v>
      </c>
      <c r="F64" s="8">
        <v>367655.38</v>
      </c>
      <c r="G64" s="8">
        <v>322338.99</v>
      </c>
      <c r="H64" s="8">
        <v>490639.21</v>
      </c>
      <c r="I64" s="8">
        <v>773910.1</v>
      </c>
      <c r="J64" s="8">
        <v>752561.67</v>
      </c>
      <c r="K64" s="8">
        <v>1049153.81</v>
      </c>
      <c r="L64" s="8">
        <v>1054279.02</v>
      </c>
      <c r="M64" s="8">
        <v>977654.52</v>
      </c>
      <c r="N64" s="8">
        <v>1125240.6599999999</v>
      </c>
      <c r="O64" s="8">
        <v>1576319.41</v>
      </c>
      <c r="P64" s="8">
        <v>1161080.5604999999</v>
      </c>
      <c r="Q64" s="8">
        <v>1459172.673</v>
      </c>
      <c r="R64" s="8">
        <v>1796066.9065</v>
      </c>
      <c r="S64" s="8">
        <v>1359756.2115</v>
      </c>
      <c r="T64" s="8">
        <v>1418326.9575</v>
      </c>
      <c r="U64" s="8">
        <v>2000039.4000000001</v>
      </c>
      <c r="V64" s="8">
        <v>1561913.736</v>
      </c>
      <c r="W64" s="8">
        <v>1260748.6124999998</v>
      </c>
      <c r="X64" s="8">
        <v>899902.728</v>
      </c>
      <c r="Y64" s="8">
        <v>1180479.52</v>
      </c>
      <c r="Z64" s="8">
        <v>1102138.4775</v>
      </c>
      <c r="AA64" s="8">
        <v>1385068.1040000001</v>
      </c>
      <c r="AB64" s="8">
        <v>1762514.8055</v>
      </c>
      <c r="AC64" s="8">
        <v>2260228.4300000002</v>
      </c>
      <c r="AD64" s="8">
        <v>2246802.16</v>
      </c>
      <c r="AE64" s="8">
        <v>2597852.42</v>
      </c>
      <c r="AF64" s="8">
        <v>2653567.48</v>
      </c>
      <c r="AG64" s="8">
        <v>2834330.15</v>
      </c>
      <c r="AH64" s="8">
        <v>1907111.66</v>
      </c>
      <c r="AI64" s="8">
        <v>2952041</v>
      </c>
      <c r="AJ64" s="8">
        <v>3691035.38</v>
      </c>
      <c r="AK64" s="8">
        <v>3996759.23</v>
      </c>
      <c r="AL64" s="8">
        <v>3513709.99</v>
      </c>
      <c r="AM64" s="8">
        <v>3925747.22</v>
      </c>
      <c r="AN64" s="8">
        <v>3945707.19</v>
      </c>
      <c r="AO64" s="8">
        <v>2532671.38</v>
      </c>
      <c r="AP64" s="8">
        <v>2771299.49</v>
      </c>
      <c r="AQ64" s="8">
        <v>3741911.69</v>
      </c>
      <c r="AR64" s="8">
        <v>3916896.7</v>
      </c>
      <c r="AS64" s="8">
        <v>5714940.04</v>
      </c>
      <c r="AT64" s="8">
        <v>5310012.49</v>
      </c>
      <c r="AU64" s="8">
        <v>5636877.5599999996</v>
      </c>
      <c r="AV64" s="8">
        <v>5444447.3099999996</v>
      </c>
      <c r="AW64" s="8">
        <v>6018744.1699999999</v>
      </c>
      <c r="AX64" s="8">
        <v>5885658.2599999998</v>
      </c>
      <c r="AY64" s="8">
        <v>9495360.9499999993</v>
      </c>
      <c r="AZ64" s="8">
        <v>7063091.3799999999</v>
      </c>
      <c r="BA64" s="8">
        <v>7161808.0599999996</v>
      </c>
      <c r="BB64" s="8">
        <v>6132310.0700000003</v>
      </c>
      <c r="BC64" s="8">
        <v>6192747.6600000001</v>
      </c>
      <c r="BD64" s="8">
        <v>6364709.4199999999</v>
      </c>
      <c r="BE64" s="8">
        <v>6444824.2300000004</v>
      </c>
      <c r="BF64" s="8">
        <v>6548662.3700000001</v>
      </c>
      <c r="BG64" s="8">
        <v>4414361.4000000004</v>
      </c>
      <c r="BH64" s="8">
        <v>10408953.970000001</v>
      </c>
      <c r="BI64" s="8">
        <v>5617286.8300000001</v>
      </c>
      <c r="BJ64" s="8">
        <v>7013951.0300000003</v>
      </c>
      <c r="BK64" s="8">
        <v>7401534.1600000001</v>
      </c>
      <c r="BL64" s="8">
        <v>3683878.74</v>
      </c>
      <c r="BM64" s="8">
        <v>6552583.25</v>
      </c>
      <c r="BN64" s="8">
        <v>5389323.1399999997</v>
      </c>
      <c r="BO64" s="8">
        <v>9758952.9100000001</v>
      </c>
      <c r="BP64" s="8">
        <v>9922386.2300000004</v>
      </c>
      <c r="BQ64" s="8">
        <v>12449087.02</v>
      </c>
      <c r="BR64" s="8">
        <v>11808955.890000001</v>
      </c>
      <c r="BS64" s="8">
        <v>12498664.279999999</v>
      </c>
      <c r="BT64" s="8">
        <v>14993832.039999999</v>
      </c>
      <c r="BU64" s="8">
        <v>15246164.949999999</v>
      </c>
      <c r="BV64" s="8">
        <v>15541642.48</v>
      </c>
      <c r="BW64" s="8">
        <v>16202526.16</v>
      </c>
      <c r="BX64" s="8">
        <v>16202459.27</v>
      </c>
      <c r="BY64" s="8">
        <v>16676820.6</v>
      </c>
      <c r="BZ64" s="8">
        <v>13411931.189999999</v>
      </c>
      <c r="CA64" s="8">
        <v>15276054.68</v>
      </c>
      <c r="CB64" s="8">
        <v>15162813.35</v>
      </c>
      <c r="CC64" s="8">
        <v>13971462.470000001</v>
      </c>
      <c r="CD64" s="8">
        <v>18891308.18</v>
      </c>
      <c r="CE64" s="8">
        <v>19536280.140000001</v>
      </c>
      <c r="CF64" s="8">
        <v>19911210.699999999</v>
      </c>
      <c r="CG64" s="8">
        <v>18419577.640000001</v>
      </c>
      <c r="CH64" s="8">
        <v>20681227.039999999</v>
      </c>
      <c r="CI64" s="8">
        <v>19718738.260000002</v>
      </c>
      <c r="CJ64" s="8">
        <v>21265329.149999999</v>
      </c>
      <c r="CK64" s="8">
        <v>20905667.649999999</v>
      </c>
      <c r="CL64" s="8">
        <v>20383653.420000002</v>
      </c>
      <c r="CM64" s="8">
        <v>23008102.25</v>
      </c>
      <c r="CN64" s="8">
        <v>22054939.539999999</v>
      </c>
      <c r="CO64" s="8">
        <v>21059034.52</v>
      </c>
      <c r="CP64" s="8">
        <v>21049834.440000001</v>
      </c>
      <c r="CQ64" s="8">
        <v>19216570.280000001</v>
      </c>
      <c r="CR64" s="8">
        <v>18284711.140000001</v>
      </c>
      <c r="CS64" s="8">
        <v>17365427.309999999</v>
      </c>
      <c r="CT64" s="11">
        <f t="shared" si="16"/>
        <v>1.4729377164982245E-2</v>
      </c>
      <c r="CU64" s="11"/>
      <c r="CV64" s="25"/>
      <c r="CW64" s="25"/>
      <c r="CX64" s="25"/>
      <c r="CY64" s="25"/>
      <c r="CZ64" s="24"/>
    </row>
    <row r="65" spans="1:104" s="12" customFormat="1" x14ac:dyDescent="0.25">
      <c r="A65" s="51" t="s">
        <v>13</v>
      </c>
      <c r="B65" s="9">
        <v>15891.85</v>
      </c>
      <c r="C65" s="9">
        <v>53760</v>
      </c>
      <c r="D65" s="9">
        <v>100223.07</v>
      </c>
      <c r="E65" s="9">
        <v>364400</v>
      </c>
      <c r="F65" s="9">
        <v>309834.95</v>
      </c>
      <c r="G65" s="9">
        <v>317003.61</v>
      </c>
      <c r="H65" s="9">
        <v>405604.79</v>
      </c>
      <c r="I65" s="9">
        <v>655666.21</v>
      </c>
      <c r="J65" s="9">
        <v>667183.52</v>
      </c>
      <c r="K65" s="9">
        <v>1028840.09</v>
      </c>
      <c r="L65" s="9">
        <v>965889.62</v>
      </c>
      <c r="M65" s="9">
        <v>931803.65</v>
      </c>
      <c r="N65" s="9">
        <v>1027426.23</v>
      </c>
      <c r="O65" s="9">
        <v>974879.56</v>
      </c>
      <c r="P65" s="9">
        <v>1158040.8585000001</v>
      </c>
      <c r="Q65" s="9">
        <v>1363065.6150000002</v>
      </c>
      <c r="R65" s="9">
        <v>1770891.4790000001</v>
      </c>
      <c r="S65" s="9">
        <v>1348991.2505000001</v>
      </c>
      <c r="T65" s="9">
        <v>1339943.621</v>
      </c>
      <c r="U65" s="9">
        <v>1583199.8880000003</v>
      </c>
      <c r="V65" s="9">
        <v>1559359.976</v>
      </c>
      <c r="W65" s="9">
        <v>1121367.5325</v>
      </c>
      <c r="X65" s="9">
        <v>849559.96799999999</v>
      </c>
      <c r="Y65" s="9">
        <v>1116675.6240000001</v>
      </c>
      <c r="Z65" s="9">
        <v>1088229.0150000001</v>
      </c>
      <c r="AA65" s="9">
        <v>1306840.4000000001</v>
      </c>
      <c r="AB65" s="9">
        <v>1364316.487</v>
      </c>
      <c r="AC65" s="9">
        <v>2035904.82</v>
      </c>
      <c r="AD65" s="9">
        <v>1607545.81</v>
      </c>
      <c r="AE65" s="9">
        <v>2269706.9700000002</v>
      </c>
      <c r="AF65" s="9">
        <v>2592277.5499999998</v>
      </c>
      <c r="AG65" s="9">
        <v>2725142.84</v>
      </c>
      <c r="AH65" s="9">
        <v>1898906.79</v>
      </c>
      <c r="AI65" s="9">
        <v>2182851.7599999998</v>
      </c>
      <c r="AJ65" s="9">
        <v>3654317.42</v>
      </c>
      <c r="AK65" s="9">
        <v>3525139.45</v>
      </c>
      <c r="AL65" s="9">
        <v>3136917.8</v>
      </c>
      <c r="AM65" s="9">
        <v>3873116.55</v>
      </c>
      <c r="AN65" s="9">
        <v>3233055.51</v>
      </c>
      <c r="AO65" s="9">
        <v>2405107.11</v>
      </c>
      <c r="AP65" s="9">
        <v>2314766.4300000002</v>
      </c>
      <c r="AQ65" s="9">
        <v>3336184.02</v>
      </c>
      <c r="AR65" s="9">
        <v>3109336.35</v>
      </c>
      <c r="AS65" s="9">
        <v>4620960.55</v>
      </c>
      <c r="AT65" s="9">
        <v>4755308.0199999996</v>
      </c>
      <c r="AU65" s="9">
        <v>5601981.0199999996</v>
      </c>
      <c r="AV65" s="9">
        <v>5354583.09</v>
      </c>
      <c r="AW65" s="9">
        <v>5712547.1500000004</v>
      </c>
      <c r="AX65" s="9">
        <v>5851168.4400000004</v>
      </c>
      <c r="AY65" s="9">
        <v>6477313</v>
      </c>
      <c r="AZ65" s="9">
        <v>6506010.21</v>
      </c>
      <c r="BA65" s="9">
        <v>5724290.6799999997</v>
      </c>
      <c r="BB65" s="9">
        <v>5812496</v>
      </c>
      <c r="BC65" s="9">
        <v>5911092.4800000004</v>
      </c>
      <c r="BD65" s="9">
        <v>6011361.4400000004</v>
      </c>
      <c r="BE65" s="9">
        <v>6094663.4800000004</v>
      </c>
      <c r="BF65" s="9">
        <v>4303998.2300000004</v>
      </c>
      <c r="BG65" s="9">
        <v>3986577.67</v>
      </c>
      <c r="BH65" s="9">
        <v>6703060.3600000003</v>
      </c>
      <c r="BI65" s="9">
        <v>5213543.6500000004</v>
      </c>
      <c r="BJ65" s="9">
        <v>5602645.6500000004</v>
      </c>
      <c r="BK65" s="9">
        <v>4433547.4400000004</v>
      </c>
      <c r="BL65" s="9">
        <v>3460418.42</v>
      </c>
      <c r="BM65" s="9">
        <v>6360069.21</v>
      </c>
      <c r="BN65" s="9">
        <v>5260061.8</v>
      </c>
      <c r="BO65" s="9">
        <v>7322145.8300000001</v>
      </c>
      <c r="BP65" s="9">
        <v>7021922.54</v>
      </c>
      <c r="BQ65" s="9">
        <v>12186301.35</v>
      </c>
      <c r="BR65" s="9">
        <v>10218864.539999999</v>
      </c>
      <c r="BS65" s="9">
        <v>10742176.91</v>
      </c>
      <c r="BT65" s="9">
        <v>11809668.24</v>
      </c>
      <c r="BU65" s="9">
        <v>12645737.07</v>
      </c>
      <c r="BV65" s="9">
        <v>14562743.439999999</v>
      </c>
      <c r="BW65" s="9">
        <v>16001864.08</v>
      </c>
      <c r="BX65" s="9">
        <v>15212723.09</v>
      </c>
      <c r="BY65" s="9">
        <v>14821342.08</v>
      </c>
      <c r="BZ65" s="9">
        <v>12636387.300000001</v>
      </c>
      <c r="CA65" s="9">
        <v>14154939.57</v>
      </c>
      <c r="CB65" s="9">
        <v>14334921.92</v>
      </c>
      <c r="CC65" s="9">
        <v>13521909.310000001</v>
      </c>
      <c r="CD65" s="9">
        <v>15220674.76</v>
      </c>
      <c r="CE65" s="9">
        <v>19260990.780000001</v>
      </c>
      <c r="CF65" s="9">
        <v>19404792.969999999</v>
      </c>
      <c r="CG65" s="9">
        <v>18101832.93</v>
      </c>
      <c r="CH65" s="9">
        <v>18428201.670000002</v>
      </c>
      <c r="CI65" s="9">
        <v>17482732.300000001</v>
      </c>
      <c r="CJ65" s="9">
        <v>19168434.059999999</v>
      </c>
      <c r="CK65" s="9">
        <v>19923129.859999999</v>
      </c>
      <c r="CL65" s="9">
        <v>19703203.84</v>
      </c>
      <c r="CM65" s="9">
        <v>19931443.359999999</v>
      </c>
      <c r="CN65" s="9">
        <v>20858619.960000001</v>
      </c>
      <c r="CO65" s="9">
        <v>18932219.66</v>
      </c>
      <c r="CP65" s="9">
        <v>20164908.640000001</v>
      </c>
      <c r="CQ65" s="9">
        <v>17440958.43</v>
      </c>
      <c r="CR65" s="9">
        <v>16404880.970000001</v>
      </c>
      <c r="CS65" s="9">
        <v>16000000.24</v>
      </c>
      <c r="CT65" s="11">
        <f t="shared" si="16"/>
        <v>1.3571220216334915E-2</v>
      </c>
      <c r="CU65" s="11"/>
      <c r="CV65" s="25"/>
      <c r="CW65" s="25"/>
      <c r="CX65" s="25"/>
      <c r="CY65" s="25"/>
      <c r="CZ65" s="24"/>
    </row>
    <row r="66" spans="1:104" s="12" customFormat="1" x14ac:dyDescent="0.25">
      <c r="A66" s="52" t="s">
        <v>23</v>
      </c>
      <c r="B66" s="8">
        <v>14801.48</v>
      </c>
      <c r="C66" s="8">
        <v>51623.08</v>
      </c>
      <c r="D66" s="8">
        <v>98645.03</v>
      </c>
      <c r="E66" s="8">
        <v>244500</v>
      </c>
      <c r="F66" s="8">
        <v>301437.84000000003</v>
      </c>
      <c r="G66" s="8">
        <v>272305.05</v>
      </c>
      <c r="H66" s="8">
        <v>336677.05</v>
      </c>
      <c r="I66" s="8">
        <v>613570.76</v>
      </c>
      <c r="J66" s="8">
        <v>637572.32999999996</v>
      </c>
      <c r="K66" s="8">
        <v>883147.08</v>
      </c>
      <c r="L66" s="8">
        <v>834401.51</v>
      </c>
      <c r="M66" s="8">
        <v>913950.55</v>
      </c>
      <c r="N66" s="8">
        <v>912788.23</v>
      </c>
      <c r="O66" s="8">
        <v>936982.71</v>
      </c>
      <c r="P66" s="8">
        <v>1060094.2534999999</v>
      </c>
      <c r="Q66" s="8">
        <v>1055714.112</v>
      </c>
      <c r="R66" s="8">
        <v>1702433.4734999998</v>
      </c>
      <c r="S66" s="8">
        <v>1094922.06</v>
      </c>
      <c r="T66" s="8">
        <v>1266654.8274999999</v>
      </c>
      <c r="U66" s="8">
        <v>1201577.0720000002</v>
      </c>
      <c r="V66" s="8">
        <v>1447916.9280000001</v>
      </c>
      <c r="W66" s="8">
        <v>834659.4375</v>
      </c>
      <c r="X66" s="8">
        <v>811234.68800000008</v>
      </c>
      <c r="Y66" s="8">
        <v>1090142.1040000001</v>
      </c>
      <c r="Z66" s="8">
        <v>1078718.3400000001</v>
      </c>
      <c r="AA66" s="8">
        <v>1254524.024</v>
      </c>
      <c r="AB66" s="8">
        <v>1256821.118</v>
      </c>
      <c r="AC66" s="8">
        <v>1771798.31</v>
      </c>
      <c r="AD66" s="8">
        <v>1585594</v>
      </c>
      <c r="AE66" s="8">
        <v>1889222.78</v>
      </c>
      <c r="AF66" s="8">
        <v>1834675.31</v>
      </c>
      <c r="AG66" s="8">
        <v>2536655.69</v>
      </c>
      <c r="AH66" s="8">
        <v>1890000</v>
      </c>
      <c r="AI66" s="8">
        <v>2076378.95</v>
      </c>
      <c r="AJ66" s="8">
        <v>2947085.95</v>
      </c>
      <c r="AK66" s="8">
        <v>3326026.4</v>
      </c>
      <c r="AL66" s="8">
        <v>2869517.04</v>
      </c>
      <c r="AM66" s="8">
        <v>3128177.33</v>
      </c>
      <c r="AN66" s="8">
        <v>3213826.67</v>
      </c>
      <c r="AO66" s="8">
        <v>2118840.59</v>
      </c>
      <c r="AP66" s="8">
        <v>2125123.3199999998</v>
      </c>
      <c r="AQ66" s="8">
        <v>3036200.27</v>
      </c>
      <c r="AR66" s="8">
        <v>2965822.19</v>
      </c>
      <c r="AS66" s="8">
        <v>4054589.65</v>
      </c>
      <c r="AT66" s="8">
        <v>4637932.67</v>
      </c>
      <c r="AU66" s="8">
        <v>5438865.8300000001</v>
      </c>
      <c r="AV66" s="8">
        <v>5043056.18</v>
      </c>
      <c r="AW66" s="8">
        <v>5414321.4800000004</v>
      </c>
      <c r="AX66" s="8">
        <v>5227904.8499999996</v>
      </c>
      <c r="AY66" s="8">
        <v>6403813.9000000004</v>
      </c>
      <c r="AZ66" s="8">
        <v>5637423.8799999999</v>
      </c>
      <c r="BA66" s="8">
        <v>3380767.25</v>
      </c>
      <c r="BB66" s="8">
        <v>4940415.04</v>
      </c>
      <c r="BC66" s="8">
        <v>5105308</v>
      </c>
      <c r="BD66" s="8">
        <v>5536369.7300000004</v>
      </c>
      <c r="BE66" s="8">
        <v>4804614.09</v>
      </c>
      <c r="BF66" s="8">
        <v>4101182.45</v>
      </c>
      <c r="BG66" s="8">
        <v>3472283.63</v>
      </c>
      <c r="BH66" s="8">
        <v>4380532.8600000003</v>
      </c>
      <c r="BI66" s="8">
        <v>4149878.38</v>
      </c>
      <c r="BJ66" s="8">
        <v>4214839.53</v>
      </c>
      <c r="BK66" s="8">
        <v>3894936.76</v>
      </c>
      <c r="BL66" s="8">
        <v>3385851.1</v>
      </c>
      <c r="BM66" s="8">
        <v>5958974.7800000003</v>
      </c>
      <c r="BN66" s="8">
        <v>5123047.97</v>
      </c>
      <c r="BO66" s="8">
        <v>6469111.1799999997</v>
      </c>
      <c r="BP66" s="8">
        <v>5967463.4900000002</v>
      </c>
      <c r="BQ66" s="8">
        <v>10065734.140000001</v>
      </c>
      <c r="BR66" s="8">
        <v>7466141.4000000004</v>
      </c>
      <c r="BS66" s="8">
        <v>10390000</v>
      </c>
      <c r="BT66" s="8">
        <v>10220710.58</v>
      </c>
      <c r="BU66" s="8">
        <v>11180066.48</v>
      </c>
      <c r="BV66" s="8">
        <v>12054556.369999999</v>
      </c>
      <c r="BW66" s="8">
        <v>15829671.289999999</v>
      </c>
      <c r="BX66" s="8">
        <v>14468998.98</v>
      </c>
      <c r="BY66" s="8">
        <v>14621099.93</v>
      </c>
      <c r="BZ66" s="8">
        <v>10711938.99</v>
      </c>
      <c r="CA66" s="8">
        <v>10974091.25</v>
      </c>
      <c r="CB66" s="8">
        <v>12610135.279999999</v>
      </c>
      <c r="CC66" s="8">
        <v>12621589.560000001</v>
      </c>
      <c r="CD66" s="8">
        <v>13766116.74</v>
      </c>
      <c r="CE66" s="8">
        <v>19140068.289999999</v>
      </c>
      <c r="CF66" s="8">
        <v>19383194.149999999</v>
      </c>
      <c r="CG66" s="8">
        <v>16913112.050000001</v>
      </c>
      <c r="CH66" s="8">
        <v>16940780.940000001</v>
      </c>
      <c r="CI66" s="8">
        <v>17305162.039999999</v>
      </c>
      <c r="CJ66" s="8">
        <v>18299687.969999999</v>
      </c>
      <c r="CK66" s="8">
        <v>19459460.719999999</v>
      </c>
      <c r="CL66" s="8">
        <v>19261823.829999998</v>
      </c>
      <c r="CM66" s="8">
        <v>17560932.239999998</v>
      </c>
      <c r="CN66" s="8">
        <v>19455261.440000001</v>
      </c>
      <c r="CO66" s="8">
        <v>18271922.25</v>
      </c>
      <c r="CP66" s="8">
        <v>18479020.710000001</v>
      </c>
      <c r="CQ66" s="8">
        <v>17315307.98</v>
      </c>
      <c r="CR66" s="8">
        <v>15143449.68</v>
      </c>
      <c r="CS66" s="8">
        <v>15373323.609999999</v>
      </c>
      <c r="CT66" s="11">
        <f t="shared" si="16"/>
        <v>1.3039672314923093E-2</v>
      </c>
      <c r="CU66" s="11"/>
      <c r="CV66" s="25"/>
      <c r="CW66" s="25"/>
      <c r="CX66" s="25"/>
      <c r="CY66" s="25"/>
      <c r="CZ66" s="24"/>
    </row>
    <row r="67" spans="1:104" s="12" customFormat="1" x14ac:dyDescent="0.25">
      <c r="A67" s="51" t="s">
        <v>24</v>
      </c>
      <c r="B67" s="9">
        <v>13920</v>
      </c>
      <c r="C67" s="9">
        <v>42000</v>
      </c>
      <c r="D67" s="9">
        <v>91200</v>
      </c>
      <c r="E67" s="9">
        <v>243970.64</v>
      </c>
      <c r="F67" s="9">
        <v>288088.93</v>
      </c>
      <c r="G67" s="9">
        <v>233568</v>
      </c>
      <c r="H67" s="9">
        <v>308602.33</v>
      </c>
      <c r="I67" s="9">
        <v>462545.56</v>
      </c>
      <c r="J67" s="9">
        <v>555513.9</v>
      </c>
      <c r="K67" s="9">
        <v>756075.57</v>
      </c>
      <c r="L67" s="9">
        <v>831925.72</v>
      </c>
      <c r="M67" s="9">
        <v>874807.26</v>
      </c>
      <c r="N67" s="9">
        <v>906449.71</v>
      </c>
      <c r="O67" s="9">
        <v>925318.41</v>
      </c>
      <c r="P67" s="9">
        <v>961950.08299999998</v>
      </c>
      <c r="Q67" s="9">
        <v>898538.04</v>
      </c>
      <c r="R67" s="9">
        <v>1455467.1975</v>
      </c>
      <c r="S67" s="9">
        <v>931437.97299999988</v>
      </c>
      <c r="T67" s="9">
        <v>1245539.4505</v>
      </c>
      <c r="U67" s="9">
        <v>1189077.216</v>
      </c>
      <c r="V67" s="9">
        <v>1315047.8320000002</v>
      </c>
      <c r="W67" s="9">
        <v>634212.91500000004</v>
      </c>
      <c r="X67" s="9">
        <v>679485.18400000001</v>
      </c>
      <c r="Y67" s="9">
        <v>1009374.376</v>
      </c>
      <c r="Z67" s="9">
        <v>975762.22500000009</v>
      </c>
      <c r="AA67" s="9">
        <v>1164672.6000000001</v>
      </c>
      <c r="AB67" s="9">
        <v>1242616.2154999999</v>
      </c>
      <c r="AC67" s="9">
        <v>1646760.52</v>
      </c>
      <c r="AD67" s="9">
        <v>1459799.05</v>
      </c>
      <c r="AE67" s="9">
        <v>1797615.08</v>
      </c>
      <c r="AF67" s="9">
        <v>1627406.82</v>
      </c>
      <c r="AG67" s="9">
        <v>2160208.7200000002</v>
      </c>
      <c r="AH67" s="9">
        <v>1885510.09</v>
      </c>
      <c r="AI67" s="9">
        <v>1834614.91</v>
      </c>
      <c r="AJ67" s="9">
        <v>2909864.2</v>
      </c>
      <c r="AK67" s="9">
        <v>3078800.77</v>
      </c>
      <c r="AL67" s="9">
        <v>2689961.26</v>
      </c>
      <c r="AM67" s="9">
        <v>2788639.68</v>
      </c>
      <c r="AN67" s="9">
        <v>2991999.58</v>
      </c>
      <c r="AO67" s="9">
        <v>1956873.51</v>
      </c>
      <c r="AP67" s="9">
        <v>2120067.9300000002</v>
      </c>
      <c r="AQ67" s="9">
        <v>2867695.93</v>
      </c>
      <c r="AR67" s="9">
        <v>2653355.16</v>
      </c>
      <c r="AS67" s="9">
        <v>3944151.73</v>
      </c>
      <c r="AT67" s="9">
        <v>4202431.18</v>
      </c>
      <c r="AU67" s="9">
        <v>4900578.93</v>
      </c>
      <c r="AV67" s="9">
        <v>4672936.46</v>
      </c>
      <c r="AW67" s="9">
        <v>5382285.96</v>
      </c>
      <c r="AX67" s="9">
        <v>5137058.95</v>
      </c>
      <c r="AY67" s="9">
        <v>6388564.0599999996</v>
      </c>
      <c r="AZ67" s="9">
        <v>3333077.51</v>
      </c>
      <c r="BA67" s="9">
        <v>3085907.96</v>
      </c>
      <c r="BB67" s="9">
        <v>4658866.54</v>
      </c>
      <c r="BC67" s="9">
        <v>4813761.03</v>
      </c>
      <c r="BD67" s="9">
        <v>5005923.01</v>
      </c>
      <c r="BE67" s="9">
        <v>3782970.59</v>
      </c>
      <c r="BF67" s="9">
        <v>3924635.95</v>
      </c>
      <c r="BG67" s="9">
        <v>3411535.29</v>
      </c>
      <c r="BH67" s="9">
        <v>4379877.8600000003</v>
      </c>
      <c r="BI67" s="9">
        <v>4138535.76</v>
      </c>
      <c r="BJ67" s="9">
        <v>4177578.01</v>
      </c>
      <c r="BK67" s="9">
        <v>3610532.14</v>
      </c>
      <c r="BL67" s="9">
        <v>2586539.64</v>
      </c>
      <c r="BM67" s="9">
        <v>4812812.42</v>
      </c>
      <c r="BN67" s="9">
        <v>5078610.49</v>
      </c>
      <c r="BO67" s="9">
        <v>5477230.4900000002</v>
      </c>
      <c r="BP67" s="9">
        <v>5575585.7199999997</v>
      </c>
      <c r="BQ67" s="9">
        <v>7213723.5099999998</v>
      </c>
      <c r="BR67" s="9">
        <v>7103227.29</v>
      </c>
      <c r="BS67" s="9">
        <v>6780712.54</v>
      </c>
      <c r="BT67" s="9">
        <v>8836626.2200000007</v>
      </c>
      <c r="BU67" s="9">
        <v>10414696.039999999</v>
      </c>
      <c r="BV67" s="9">
        <v>10611138.67</v>
      </c>
      <c r="BW67" s="9">
        <v>15469072.460000001</v>
      </c>
      <c r="BX67" s="9">
        <v>12459166.57</v>
      </c>
      <c r="BY67" s="9">
        <v>13543908.029999999</v>
      </c>
      <c r="BZ67" s="9">
        <v>10405654.699999999</v>
      </c>
      <c r="CA67" s="9">
        <v>10110963.369999999</v>
      </c>
      <c r="CB67" s="9">
        <v>12408764.33</v>
      </c>
      <c r="CC67" s="9">
        <v>10381291.800000001</v>
      </c>
      <c r="CD67" s="9">
        <v>12827171.33</v>
      </c>
      <c r="CE67" s="9">
        <v>19050280.109999999</v>
      </c>
      <c r="CF67" s="9">
        <v>19312850.609999999</v>
      </c>
      <c r="CG67" s="9">
        <v>16037208.25</v>
      </c>
      <c r="CH67" s="9">
        <v>16830631.399999999</v>
      </c>
      <c r="CI67" s="9">
        <v>17258315.010000002</v>
      </c>
      <c r="CJ67" s="9">
        <v>16483154.74</v>
      </c>
      <c r="CK67" s="9">
        <v>16094175.210000001</v>
      </c>
      <c r="CL67" s="9">
        <v>16094051.4</v>
      </c>
      <c r="CM67" s="9">
        <v>16347453.220000001</v>
      </c>
      <c r="CN67" s="9">
        <v>17819167.920000002</v>
      </c>
      <c r="CO67" s="9">
        <v>16806511.02</v>
      </c>
      <c r="CP67" s="9">
        <v>18209064.41</v>
      </c>
      <c r="CQ67" s="9">
        <v>16672071.42</v>
      </c>
      <c r="CR67" s="9">
        <v>14525938.380000001</v>
      </c>
      <c r="CS67" s="9">
        <v>14757622</v>
      </c>
      <c r="CT67" s="11">
        <f t="shared" si="16"/>
        <v>1.2517433439202806E-2</v>
      </c>
      <c r="CU67" s="11"/>
      <c r="CV67" s="25"/>
      <c r="CW67" s="25"/>
      <c r="CX67" s="25"/>
      <c r="CY67" s="25"/>
      <c r="CZ67" s="24"/>
    </row>
    <row r="68" spans="1:104" s="12" customFormat="1" x14ac:dyDescent="0.25">
      <c r="A68" s="52" t="s">
        <v>25</v>
      </c>
      <c r="B68" s="8">
        <v>5048.62</v>
      </c>
      <c r="C68" s="8">
        <v>40515</v>
      </c>
      <c r="D68" s="8">
        <v>88620.4</v>
      </c>
      <c r="E68" s="8">
        <v>236013.12</v>
      </c>
      <c r="F68" s="8">
        <v>266530.40999999997</v>
      </c>
      <c r="G68" s="8">
        <v>229013.24</v>
      </c>
      <c r="H68" s="8">
        <v>290817.34999999998</v>
      </c>
      <c r="I68" s="8">
        <v>455429.32</v>
      </c>
      <c r="J68" s="8">
        <v>502865.32</v>
      </c>
      <c r="K68" s="8">
        <v>713535.49</v>
      </c>
      <c r="L68" s="8">
        <v>794128.4</v>
      </c>
      <c r="M68" s="8">
        <v>760828.02</v>
      </c>
      <c r="N68" s="8">
        <v>829193.82</v>
      </c>
      <c r="O68" s="8">
        <v>867333.99</v>
      </c>
      <c r="P68" s="8">
        <v>946260.45150000008</v>
      </c>
      <c r="Q68" s="8">
        <v>869617.96200000006</v>
      </c>
      <c r="R68" s="8">
        <v>1313341.6214999999</v>
      </c>
      <c r="S68" s="8">
        <v>877344.10900000005</v>
      </c>
      <c r="T68" s="8">
        <v>808312.22600000002</v>
      </c>
      <c r="U68" s="8">
        <v>1066841.4240000001</v>
      </c>
      <c r="V68" s="8">
        <v>1173088.544</v>
      </c>
      <c r="W68" s="8">
        <v>628867.07999999996</v>
      </c>
      <c r="X68" s="8">
        <v>657738.92800000007</v>
      </c>
      <c r="Y68" s="8">
        <v>914127.44800000009</v>
      </c>
      <c r="Z68" s="8">
        <v>958459.02</v>
      </c>
      <c r="AA68" s="8">
        <v>1158903.7760000001</v>
      </c>
      <c r="AB68" s="8">
        <v>1081718.4149999998</v>
      </c>
      <c r="AC68" s="8">
        <v>1310317.51</v>
      </c>
      <c r="AD68" s="8">
        <v>1451455.23</v>
      </c>
      <c r="AE68" s="8">
        <v>1680531.06</v>
      </c>
      <c r="AF68" s="8">
        <v>1472723.57</v>
      </c>
      <c r="AG68" s="8">
        <v>1868870.7</v>
      </c>
      <c r="AH68" s="8">
        <v>1846827.75</v>
      </c>
      <c r="AI68" s="8">
        <v>1796404.93</v>
      </c>
      <c r="AJ68" s="8">
        <v>2632282.7599999998</v>
      </c>
      <c r="AK68" s="8">
        <v>2956121.26</v>
      </c>
      <c r="AL68" s="8">
        <v>2614689.06</v>
      </c>
      <c r="AM68" s="8">
        <v>2725098.92</v>
      </c>
      <c r="AN68" s="8">
        <v>2989395.42</v>
      </c>
      <c r="AO68" s="8">
        <v>1926420.58</v>
      </c>
      <c r="AP68" s="8">
        <v>2076900.26</v>
      </c>
      <c r="AQ68" s="8">
        <v>2780554.28</v>
      </c>
      <c r="AR68" s="8">
        <v>2603264.2400000002</v>
      </c>
      <c r="AS68" s="8">
        <v>3184234.23</v>
      </c>
      <c r="AT68" s="8">
        <v>4003663.3</v>
      </c>
      <c r="AU68" s="8">
        <v>3891761.61</v>
      </c>
      <c r="AV68" s="8">
        <v>4043382.1</v>
      </c>
      <c r="AW68" s="8">
        <v>5208569.93</v>
      </c>
      <c r="AX68" s="8">
        <v>5120772.0599999996</v>
      </c>
      <c r="AY68" s="8">
        <v>6000000</v>
      </c>
      <c r="AZ68" s="8">
        <v>3229545.07</v>
      </c>
      <c r="BA68" s="8">
        <v>2755863.69</v>
      </c>
      <c r="BB68" s="8">
        <v>3205086.54</v>
      </c>
      <c r="BC68" s="8">
        <v>3299534.67</v>
      </c>
      <c r="BD68" s="8">
        <v>3366562.58</v>
      </c>
      <c r="BE68" s="8">
        <v>3338391.6</v>
      </c>
      <c r="BF68" s="8">
        <v>3792328.1</v>
      </c>
      <c r="BG68" s="8">
        <v>3087688.26</v>
      </c>
      <c r="BH68" s="8">
        <v>4063613.39</v>
      </c>
      <c r="BI68" s="8">
        <v>4021724.84</v>
      </c>
      <c r="BJ68" s="8">
        <v>4110882.32</v>
      </c>
      <c r="BK68" s="8">
        <v>2494481.89</v>
      </c>
      <c r="BL68" s="8">
        <v>2548807.1</v>
      </c>
      <c r="BM68" s="8">
        <v>3075093.07</v>
      </c>
      <c r="BN68" s="8">
        <v>4029983.67</v>
      </c>
      <c r="BO68" s="8">
        <v>5229353.42</v>
      </c>
      <c r="BP68" s="8">
        <v>5432783.9000000004</v>
      </c>
      <c r="BQ68" s="8">
        <v>6187318.7599999998</v>
      </c>
      <c r="BR68" s="8">
        <v>6397739.29</v>
      </c>
      <c r="BS68" s="8">
        <v>6102056.4900000002</v>
      </c>
      <c r="BT68" s="8">
        <v>6317067.2699999996</v>
      </c>
      <c r="BU68" s="8">
        <v>8945209.1799999997</v>
      </c>
      <c r="BV68" s="8">
        <v>9144807.5899999999</v>
      </c>
      <c r="BW68" s="8">
        <v>13508545.68</v>
      </c>
      <c r="BX68" s="8">
        <v>12410542.18</v>
      </c>
      <c r="BY68" s="8">
        <v>13259219.42</v>
      </c>
      <c r="BZ68" s="8">
        <v>9582774.2300000004</v>
      </c>
      <c r="CA68" s="8">
        <v>10061677.73</v>
      </c>
      <c r="CB68" s="8">
        <v>9832488.25</v>
      </c>
      <c r="CC68" s="8">
        <v>9956298.9399999995</v>
      </c>
      <c r="CD68" s="8">
        <v>12460642.42</v>
      </c>
      <c r="CE68" s="8">
        <v>16759595.02</v>
      </c>
      <c r="CF68" s="8">
        <v>17648208.629999999</v>
      </c>
      <c r="CG68" s="8">
        <v>12122115.279999999</v>
      </c>
      <c r="CH68" s="8">
        <v>16723871.76</v>
      </c>
      <c r="CI68" s="8">
        <v>16461305.439999999</v>
      </c>
      <c r="CJ68" s="8">
        <v>16327135.470000001</v>
      </c>
      <c r="CK68" s="8">
        <v>15898356.619999999</v>
      </c>
      <c r="CL68" s="8">
        <v>15598255.289999999</v>
      </c>
      <c r="CM68" s="8">
        <v>14110741</v>
      </c>
      <c r="CN68" s="8">
        <v>17522846.77</v>
      </c>
      <c r="CO68" s="8">
        <v>14215465.68</v>
      </c>
      <c r="CP68" s="8">
        <v>17071130.739999998</v>
      </c>
      <c r="CQ68" s="8">
        <v>16551588.699999999</v>
      </c>
      <c r="CR68" s="8">
        <v>14191134.35</v>
      </c>
      <c r="CS68" s="8">
        <v>14175518.16</v>
      </c>
      <c r="CT68" s="11">
        <f t="shared" si="16"/>
        <v>1.2023692234020536E-2</v>
      </c>
      <c r="CU68" s="11"/>
      <c r="CV68" s="25"/>
      <c r="CW68" s="25"/>
      <c r="CX68" s="25"/>
      <c r="CY68" s="25"/>
      <c r="CZ68" s="24"/>
    </row>
    <row r="69" spans="1:104" s="12" customFormat="1" x14ac:dyDescent="0.25">
      <c r="A69" s="51" t="s">
        <v>26</v>
      </c>
      <c r="B69" s="9">
        <v>4934.2</v>
      </c>
      <c r="C69" s="9">
        <v>38600</v>
      </c>
      <c r="D69" s="9">
        <v>87526.5</v>
      </c>
      <c r="E69" s="9">
        <v>201554.36</v>
      </c>
      <c r="F69" s="9">
        <v>265010.63</v>
      </c>
      <c r="G69" s="9">
        <v>192166.73</v>
      </c>
      <c r="H69" s="9">
        <v>265937.11</v>
      </c>
      <c r="I69" s="9">
        <v>422478.19</v>
      </c>
      <c r="J69" s="9">
        <v>439157.64</v>
      </c>
      <c r="K69" s="9">
        <v>530641.77</v>
      </c>
      <c r="L69" s="9">
        <v>747389.56</v>
      </c>
      <c r="M69" s="9">
        <v>636118.24</v>
      </c>
      <c r="N69" s="9">
        <v>808531.9</v>
      </c>
      <c r="O69" s="9">
        <v>863892.41</v>
      </c>
      <c r="P69" s="9">
        <v>864946.21299999999</v>
      </c>
      <c r="Q69" s="9">
        <v>854483.61600000004</v>
      </c>
      <c r="R69" s="9">
        <v>1228266.3199999998</v>
      </c>
      <c r="S69" s="9">
        <v>806912.34400000004</v>
      </c>
      <c r="T69" s="9">
        <v>792960.20600000001</v>
      </c>
      <c r="U69" s="9">
        <v>947122.73600000003</v>
      </c>
      <c r="V69" s="9">
        <v>1105816.2480000001</v>
      </c>
      <c r="W69" s="9">
        <v>536631.34499999997</v>
      </c>
      <c r="X69" s="9">
        <v>507438.95999999996</v>
      </c>
      <c r="Y69" s="9">
        <v>708342.92</v>
      </c>
      <c r="Z69" s="9">
        <v>671886.1875</v>
      </c>
      <c r="AA69" s="9">
        <v>992701.304</v>
      </c>
      <c r="AB69" s="9">
        <v>1061212.675</v>
      </c>
      <c r="AC69" s="9">
        <v>1224490.3999999999</v>
      </c>
      <c r="AD69" s="9">
        <v>1180920.03</v>
      </c>
      <c r="AE69" s="9">
        <v>1432596.3</v>
      </c>
      <c r="AF69" s="9">
        <v>1385251.55</v>
      </c>
      <c r="AG69" s="9">
        <v>1868626.76</v>
      </c>
      <c r="AH69" s="9">
        <v>1816666.66</v>
      </c>
      <c r="AI69" s="9">
        <v>1781189.86</v>
      </c>
      <c r="AJ69" s="9">
        <v>2548373.83</v>
      </c>
      <c r="AK69" s="9">
        <v>2794893.61</v>
      </c>
      <c r="AL69" s="9">
        <v>2418544.0499999998</v>
      </c>
      <c r="AM69" s="9">
        <v>2635211.7000000002</v>
      </c>
      <c r="AN69" s="9">
        <v>2378459.4300000002</v>
      </c>
      <c r="AO69" s="9">
        <v>1897807.99</v>
      </c>
      <c r="AP69" s="9">
        <v>2026137.87</v>
      </c>
      <c r="AQ69" s="9">
        <v>2005619.14</v>
      </c>
      <c r="AR69" s="9">
        <v>2512559.7799999998</v>
      </c>
      <c r="AS69" s="9">
        <v>2583011.0099999998</v>
      </c>
      <c r="AT69" s="9">
        <v>3804500.27</v>
      </c>
      <c r="AU69" s="9">
        <v>3804193.57</v>
      </c>
      <c r="AV69" s="9">
        <v>3679422.31</v>
      </c>
      <c r="AW69" s="9">
        <v>5077452.67</v>
      </c>
      <c r="AX69" s="9">
        <v>4896365.0999999996</v>
      </c>
      <c r="AY69" s="9">
        <v>5547632.1100000003</v>
      </c>
      <c r="AZ69" s="9">
        <v>3154867.69</v>
      </c>
      <c r="BA69" s="9">
        <v>2694378.97</v>
      </c>
      <c r="BB69" s="9">
        <v>3180325.99</v>
      </c>
      <c r="BC69" s="9">
        <v>3212745.99</v>
      </c>
      <c r="BD69" s="9">
        <v>3281253.81</v>
      </c>
      <c r="BE69" s="9">
        <v>2979942.3999999999</v>
      </c>
      <c r="BF69" s="9">
        <v>3412852.45</v>
      </c>
      <c r="BG69" s="9">
        <v>2874731.01</v>
      </c>
      <c r="BH69" s="9">
        <v>3999136.99</v>
      </c>
      <c r="BI69" s="9">
        <v>3524628.27</v>
      </c>
      <c r="BJ69" s="9">
        <v>3601551.99</v>
      </c>
      <c r="BK69" s="9">
        <v>2435374.4900000002</v>
      </c>
      <c r="BL69" s="9">
        <v>2426631.79</v>
      </c>
      <c r="BM69" s="9">
        <v>3065331.44</v>
      </c>
      <c r="BN69" s="9">
        <v>3506769.22</v>
      </c>
      <c r="BO69" s="9">
        <v>4482848.66</v>
      </c>
      <c r="BP69" s="9">
        <v>5400343.5899999999</v>
      </c>
      <c r="BQ69" s="9">
        <v>5661949.1500000004</v>
      </c>
      <c r="BR69" s="9">
        <v>5988051.6200000001</v>
      </c>
      <c r="BS69" s="9">
        <v>6079645.2000000002</v>
      </c>
      <c r="BT69" s="9">
        <v>6093417.3200000003</v>
      </c>
      <c r="BU69" s="9">
        <v>8045141.4299999997</v>
      </c>
      <c r="BV69" s="9">
        <v>8285387.96</v>
      </c>
      <c r="BW69" s="9">
        <v>12563898.68</v>
      </c>
      <c r="BX69" s="9">
        <v>11936903.52</v>
      </c>
      <c r="BY69" s="9">
        <v>11437776.279999999</v>
      </c>
      <c r="BZ69" s="9">
        <v>9571484.0199999996</v>
      </c>
      <c r="CA69" s="9">
        <v>9698074.0299999993</v>
      </c>
      <c r="CB69" s="9">
        <v>9623523.75</v>
      </c>
      <c r="CC69" s="9">
        <v>9527104.3900000006</v>
      </c>
      <c r="CD69" s="9">
        <v>12131457.73</v>
      </c>
      <c r="CE69" s="9">
        <v>16332189.32</v>
      </c>
      <c r="CF69" s="9">
        <v>16596654.699999999</v>
      </c>
      <c r="CG69" s="9">
        <v>11850451.970000001</v>
      </c>
      <c r="CH69" s="9">
        <v>16483858.939999999</v>
      </c>
      <c r="CI69" s="9">
        <v>16438806.039999999</v>
      </c>
      <c r="CJ69" s="9">
        <v>16090845.75</v>
      </c>
      <c r="CK69" s="9">
        <v>15878367.699999999</v>
      </c>
      <c r="CL69" s="9">
        <v>15398792.640000001</v>
      </c>
      <c r="CM69" s="9">
        <v>13898915.390000001</v>
      </c>
      <c r="CN69" s="9">
        <v>16593057.880000001</v>
      </c>
      <c r="CO69" s="9">
        <v>14148317.960000001</v>
      </c>
      <c r="CP69" s="9">
        <v>15719478.93</v>
      </c>
      <c r="CQ69" s="9">
        <v>16146545.4</v>
      </c>
      <c r="CR69" s="9">
        <v>12033577.890000001</v>
      </c>
      <c r="CS69" s="9">
        <v>13673667.18</v>
      </c>
      <c r="CT69" s="11">
        <f t="shared" si="16"/>
        <v>1.1598021605070378E-2</v>
      </c>
      <c r="CU69" s="11"/>
      <c r="CV69" s="25"/>
      <c r="CW69" s="25"/>
      <c r="CX69" s="25"/>
      <c r="CY69" s="25"/>
      <c r="CZ69" s="24"/>
    </row>
    <row r="70" spans="1:104" s="12" customFormat="1" x14ac:dyDescent="0.25">
      <c r="A70" s="52" t="s">
        <v>27</v>
      </c>
      <c r="B70" s="8">
        <v>3578.4</v>
      </c>
      <c r="C70" s="8">
        <v>37366.339999999997</v>
      </c>
      <c r="D70" s="8">
        <v>85500</v>
      </c>
      <c r="E70" s="8">
        <v>177192.64</v>
      </c>
      <c r="F70" s="8">
        <v>258459.27</v>
      </c>
      <c r="G70" s="8">
        <v>188494.15</v>
      </c>
      <c r="H70" s="8">
        <v>258723.94</v>
      </c>
      <c r="I70" s="8">
        <v>365373.86</v>
      </c>
      <c r="J70" s="8">
        <v>425783.19</v>
      </c>
      <c r="K70" s="8">
        <v>529771.30000000005</v>
      </c>
      <c r="L70" s="8">
        <v>736814.67</v>
      </c>
      <c r="M70" s="8">
        <v>631620.11</v>
      </c>
      <c r="N70" s="8">
        <v>781915.31</v>
      </c>
      <c r="O70" s="8">
        <v>690519.43</v>
      </c>
      <c r="P70" s="8">
        <v>864363.07900000003</v>
      </c>
      <c r="Q70" s="8">
        <v>764346.69900000002</v>
      </c>
      <c r="R70" s="8">
        <v>1174578.1015000001</v>
      </c>
      <c r="S70" s="8">
        <v>782786.80249999999</v>
      </c>
      <c r="T70" s="8">
        <v>716382.07399999991</v>
      </c>
      <c r="U70" s="8">
        <v>941834.61600000004</v>
      </c>
      <c r="V70" s="8">
        <v>1105462.504</v>
      </c>
      <c r="W70" s="8">
        <v>500472.66749999998</v>
      </c>
      <c r="X70" s="8">
        <v>486758.36</v>
      </c>
      <c r="Y70" s="8">
        <v>615268.12</v>
      </c>
      <c r="Z70" s="8">
        <v>656231.3175</v>
      </c>
      <c r="AA70" s="8">
        <v>986025.24000000011</v>
      </c>
      <c r="AB70" s="8">
        <v>1025462.1425</v>
      </c>
      <c r="AC70" s="8">
        <v>1003455.72</v>
      </c>
      <c r="AD70" s="8">
        <v>961942.16</v>
      </c>
      <c r="AE70" s="8">
        <v>1328385.7</v>
      </c>
      <c r="AF70" s="8">
        <v>1344854.76</v>
      </c>
      <c r="AG70" s="8">
        <v>1567844.64</v>
      </c>
      <c r="AH70" s="8">
        <v>1801754</v>
      </c>
      <c r="AI70" s="8">
        <v>1695911.95</v>
      </c>
      <c r="AJ70" s="8">
        <v>2219613.2200000002</v>
      </c>
      <c r="AK70" s="8">
        <v>2605089.59</v>
      </c>
      <c r="AL70" s="8">
        <v>2095643.05</v>
      </c>
      <c r="AM70" s="8">
        <v>2575692.9700000002</v>
      </c>
      <c r="AN70" s="8">
        <v>2069808.03</v>
      </c>
      <c r="AO70" s="8">
        <v>1867667</v>
      </c>
      <c r="AP70" s="8">
        <v>1926076.86</v>
      </c>
      <c r="AQ70" s="8">
        <v>1978327.72</v>
      </c>
      <c r="AR70" s="8">
        <v>2327213.0499999998</v>
      </c>
      <c r="AS70" s="8">
        <v>2348522.17</v>
      </c>
      <c r="AT70" s="8">
        <v>3742373.67</v>
      </c>
      <c r="AU70" s="8">
        <v>3736896.93</v>
      </c>
      <c r="AV70" s="8">
        <v>3543994.23</v>
      </c>
      <c r="AW70" s="8">
        <v>4562176.74</v>
      </c>
      <c r="AX70" s="8">
        <v>4792994.0599999996</v>
      </c>
      <c r="AY70" s="8">
        <v>5306779.16</v>
      </c>
      <c r="AZ70" s="8">
        <v>3027282.43</v>
      </c>
      <c r="BA70" s="8">
        <v>2310950.5699999998</v>
      </c>
      <c r="BB70" s="8">
        <v>3145669.58</v>
      </c>
      <c r="BC70" s="8">
        <v>2837048.67</v>
      </c>
      <c r="BD70" s="8">
        <v>2914770.57</v>
      </c>
      <c r="BE70" s="8">
        <v>2779278.42</v>
      </c>
      <c r="BF70" s="8">
        <v>2759215.28</v>
      </c>
      <c r="BG70" s="8">
        <v>2680661.27</v>
      </c>
      <c r="BH70" s="8">
        <v>3934501.47</v>
      </c>
      <c r="BI70" s="8">
        <v>3459284.03</v>
      </c>
      <c r="BJ70" s="8">
        <v>3536991.5</v>
      </c>
      <c r="BK70" s="8">
        <v>2400279.0499999998</v>
      </c>
      <c r="BL70" s="8">
        <v>1738966.56</v>
      </c>
      <c r="BM70" s="8">
        <v>2637891.92</v>
      </c>
      <c r="BN70" s="8">
        <v>3457273.37</v>
      </c>
      <c r="BO70" s="8">
        <v>4176228.07</v>
      </c>
      <c r="BP70" s="8">
        <v>4708833.74</v>
      </c>
      <c r="BQ70" s="8">
        <v>5372557.2800000003</v>
      </c>
      <c r="BR70" s="8">
        <v>5835339.3899999997</v>
      </c>
      <c r="BS70" s="8">
        <v>5836009.5199999996</v>
      </c>
      <c r="BT70" s="8">
        <v>5469821.2999999998</v>
      </c>
      <c r="BU70" s="8">
        <v>7107030.3899999997</v>
      </c>
      <c r="BV70" s="8">
        <v>7613192.2199999997</v>
      </c>
      <c r="BW70" s="8">
        <v>11442908.369999999</v>
      </c>
      <c r="BX70" s="8">
        <v>10820204.01</v>
      </c>
      <c r="BY70" s="8">
        <v>11336397.279999999</v>
      </c>
      <c r="BZ70" s="8">
        <v>8712330.5199999996</v>
      </c>
      <c r="CA70" s="8">
        <v>9397911.9900000002</v>
      </c>
      <c r="CB70" s="8">
        <v>9524791.3599999994</v>
      </c>
      <c r="CC70" s="8">
        <v>9212145.6600000001</v>
      </c>
      <c r="CD70" s="8">
        <v>10453451.93</v>
      </c>
      <c r="CE70" s="8">
        <v>15430254</v>
      </c>
      <c r="CF70" s="8">
        <v>11944497.300000001</v>
      </c>
      <c r="CG70" s="8">
        <v>10218631.66</v>
      </c>
      <c r="CH70" s="8">
        <v>16448687.5</v>
      </c>
      <c r="CI70" s="8">
        <v>15537317.24</v>
      </c>
      <c r="CJ70" s="8">
        <v>15784362.23</v>
      </c>
      <c r="CK70" s="8">
        <v>15208061.140000001</v>
      </c>
      <c r="CL70" s="8">
        <v>14574380.82</v>
      </c>
      <c r="CM70" s="8">
        <v>13772018.470000001</v>
      </c>
      <c r="CN70" s="8">
        <v>14038352.16</v>
      </c>
      <c r="CO70" s="8">
        <v>14113135.609999999</v>
      </c>
      <c r="CP70" s="8">
        <v>14330375.529999999</v>
      </c>
      <c r="CQ70" s="8">
        <v>14209521.130000001</v>
      </c>
      <c r="CR70" s="8">
        <v>11794466.67</v>
      </c>
      <c r="CS70" s="8">
        <v>13619944.1</v>
      </c>
      <c r="CT70" s="11">
        <f t="shared" si="16"/>
        <v>1.1552453621417661E-2</v>
      </c>
      <c r="CU70" s="11"/>
      <c r="CV70" s="25"/>
      <c r="CW70" s="25"/>
      <c r="CX70" s="25"/>
      <c r="CY70" s="25"/>
      <c r="CZ70" s="24"/>
    </row>
    <row r="71" spans="1:104" s="12" customFormat="1" x14ac:dyDescent="0.25">
      <c r="A71" s="56" t="s">
        <v>100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>
        <v>250163908.29888299</v>
      </c>
      <c r="CE71" s="9">
        <v>286852969.88999999</v>
      </c>
      <c r="CF71" s="9">
        <v>283579944.06999999</v>
      </c>
      <c r="CG71" s="9">
        <v>263296274.45000002</v>
      </c>
      <c r="CH71" s="9">
        <v>305205890.7700001</v>
      </c>
      <c r="CI71" s="9">
        <v>317259769.29999995</v>
      </c>
      <c r="CJ71" s="9">
        <v>320465463.25999993</v>
      </c>
      <c r="CK71" s="9">
        <v>340889121.41999996</v>
      </c>
      <c r="CL71" s="9">
        <v>338175848.93999994</v>
      </c>
      <c r="CM71" s="9">
        <v>325265722.25999999</v>
      </c>
      <c r="CN71" s="9">
        <v>339015595.24999994</v>
      </c>
      <c r="CO71" s="9">
        <v>327098437.81</v>
      </c>
      <c r="CP71" s="9">
        <v>333780818.60000008</v>
      </c>
      <c r="CQ71" s="9">
        <v>307497384.069525</v>
      </c>
      <c r="CR71" s="9">
        <v>282468688.43999994</v>
      </c>
      <c r="CS71" s="9">
        <v>279672166.61000001</v>
      </c>
      <c r="CT71" s="11">
        <f t="shared" si="16"/>
        <v>0.23721828153196445</v>
      </c>
      <c r="CU71" s="11"/>
      <c r="CV71" s="25"/>
      <c r="CW71" s="25"/>
      <c r="CX71" s="25"/>
      <c r="CY71" s="25"/>
      <c r="CZ71" s="24"/>
    </row>
    <row r="72" spans="1:104" s="12" customFormat="1" x14ac:dyDescent="0.25">
      <c r="A72" s="52" t="s">
        <v>64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>
        <v>410481027.95561296</v>
      </c>
      <c r="CE72" s="8">
        <v>453198877.17000008</v>
      </c>
      <c r="CF72" s="8">
        <v>449543081.45999998</v>
      </c>
      <c r="CG72" s="8">
        <v>435122617.35049993</v>
      </c>
      <c r="CH72" s="8">
        <v>474665991.10000008</v>
      </c>
      <c r="CI72" s="8">
        <v>491585687.56999999</v>
      </c>
      <c r="CJ72" s="8">
        <v>510977486</v>
      </c>
      <c r="CK72" s="8">
        <v>550939753.46999991</v>
      </c>
      <c r="CL72" s="8">
        <v>549367312.18999982</v>
      </c>
      <c r="CM72" s="8">
        <v>540671051.37000024</v>
      </c>
      <c r="CN72" s="8">
        <v>551951734.06999993</v>
      </c>
      <c r="CO72" s="8">
        <v>556918457.63999975</v>
      </c>
      <c r="CP72" s="8">
        <v>540706361.36999989</v>
      </c>
      <c r="CQ72" s="8">
        <v>519444733.54117501</v>
      </c>
      <c r="CR72" s="8">
        <v>500827100.65999997</v>
      </c>
      <c r="CS72" s="8">
        <v>493566880.5</v>
      </c>
      <c r="CT72" s="11">
        <f t="shared" si="16"/>
        <v>0.41864404539252431</v>
      </c>
      <c r="CU72" s="11"/>
      <c r="CV72" s="25"/>
      <c r="CW72" s="25"/>
      <c r="CX72" s="25"/>
      <c r="CY72" s="25"/>
      <c r="CZ72" s="24"/>
    </row>
    <row r="73" spans="1:104" s="14" customFormat="1" x14ac:dyDescent="0.25">
      <c r="A73" s="59" t="s">
        <v>15</v>
      </c>
      <c r="B73" s="4">
        <v>2.9899999999999999E-2</v>
      </c>
      <c r="C73" s="4">
        <v>5.74E-2</v>
      </c>
      <c r="D73" s="4">
        <v>4.7399999999999998E-2</v>
      </c>
      <c r="E73" s="4">
        <v>5.1400000000000001E-2</v>
      </c>
      <c r="F73" s="4">
        <v>4.7100000000000003E-2</v>
      </c>
      <c r="G73" s="4">
        <v>5.4600000000000003E-2</v>
      </c>
      <c r="H73" s="4">
        <v>6.2E-2</v>
      </c>
      <c r="I73" s="4">
        <v>4.0899999999999999E-2</v>
      </c>
      <c r="J73" s="4">
        <v>5.4800000000000001E-2</v>
      </c>
      <c r="K73" s="4">
        <v>6.0999999999999999E-2</v>
      </c>
      <c r="L73" s="4">
        <v>6.4500000000000002E-2</v>
      </c>
      <c r="M73" s="4">
        <v>4.87E-2</v>
      </c>
      <c r="N73" s="4">
        <v>8.5800000000000001E-2</v>
      </c>
      <c r="O73" s="4">
        <v>7.7600000000000002E-2</v>
      </c>
      <c r="P73" s="4">
        <v>5.8999999999999997E-2</v>
      </c>
      <c r="Q73" s="4">
        <v>9.0290999999999996E-2</v>
      </c>
      <c r="R73" s="4">
        <v>0.13109999999999999</v>
      </c>
      <c r="S73" s="4">
        <v>6.8599999999999994E-2</v>
      </c>
      <c r="T73" s="4">
        <v>3.2099999999999997E-2</v>
      </c>
      <c r="U73" s="4">
        <v>3.2599999999999997E-2</v>
      </c>
      <c r="V73" s="4">
        <v>2.8799999999999999E-2</v>
      </c>
      <c r="W73" s="4">
        <v>-5.3699999999999998E-2</v>
      </c>
      <c r="X73" s="4">
        <v>5.7999999999999996E-3</v>
      </c>
      <c r="Y73" s="4">
        <v>2.5337999999999999E-2</v>
      </c>
      <c r="Z73" s="4">
        <v>2.35E-2</v>
      </c>
      <c r="AA73" s="4">
        <v>3.0499999999999999E-2</v>
      </c>
      <c r="AB73" s="4">
        <v>6.1400000000000003E-2</v>
      </c>
      <c r="AC73" s="4">
        <v>4.6699999999999998E-2</v>
      </c>
      <c r="AD73" s="4">
        <v>5.7874000000000002E-2</v>
      </c>
      <c r="AE73" s="4">
        <v>6.9500000000000006E-2</v>
      </c>
      <c r="AF73" s="4">
        <v>6.8599999999999994E-2</v>
      </c>
      <c r="AG73" s="4">
        <v>6.3E-2</v>
      </c>
      <c r="AH73" s="4">
        <v>8.7999999999999995E-2</v>
      </c>
      <c r="AI73" s="4">
        <v>6.8400000000000002E-2</v>
      </c>
      <c r="AJ73" s="4">
        <v>4.7699999999999999E-2</v>
      </c>
      <c r="AK73" s="4">
        <v>5.9400000000000001E-2</v>
      </c>
      <c r="AL73" s="4">
        <v>5.3199999999999997E-2</v>
      </c>
      <c r="AM73" s="4">
        <v>6.5500000000000003E-2</v>
      </c>
      <c r="AN73" s="4">
        <v>4.7E-2</v>
      </c>
      <c r="AO73" s="4">
        <v>4.7100000000000003E-2</v>
      </c>
      <c r="AP73" s="4">
        <v>4.7E-2</v>
      </c>
      <c r="AQ73" s="4">
        <v>4.7300000000000002E-2</v>
      </c>
      <c r="AR73" s="4">
        <v>4.4720999999999997E-2</v>
      </c>
      <c r="AS73" s="4">
        <v>4.48E-2</v>
      </c>
      <c r="AT73" s="4">
        <v>3.9600000000000003E-2</v>
      </c>
      <c r="AU73" s="4">
        <v>3.8800000000000001E-2</v>
      </c>
      <c r="AV73" s="4">
        <v>4.2099999999999999E-2</v>
      </c>
      <c r="AW73" s="4">
        <v>4.0399999999999998E-2</v>
      </c>
      <c r="AX73" s="4">
        <v>3.6400000000000002E-2</v>
      </c>
      <c r="AY73" s="4">
        <v>3.49E-2</v>
      </c>
      <c r="AZ73" s="4">
        <v>3.78E-2</v>
      </c>
      <c r="BA73" s="4">
        <v>3.338E-2</v>
      </c>
      <c r="BB73" s="4">
        <v>2.98E-2</v>
      </c>
      <c r="BC73" s="4">
        <v>3.2099999999999997E-2</v>
      </c>
      <c r="BD73" s="4">
        <v>2.8799999999999999E-2</v>
      </c>
      <c r="BE73" s="4">
        <v>2.8899999999999999E-2</v>
      </c>
      <c r="BF73" s="4">
        <v>5.2200000000000003E-2</v>
      </c>
      <c r="BG73" s="4">
        <v>3.49E-2</v>
      </c>
      <c r="BH73" s="4">
        <v>4.65E-2</v>
      </c>
      <c r="BI73" s="4">
        <v>3.3688999999999997E-2</v>
      </c>
      <c r="BJ73" s="4">
        <v>3.1099999999999999E-2</v>
      </c>
      <c r="BK73" s="4">
        <v>3.15E-2</v>
      </c>
      <c r="BL73" s="4">
        <v>3.1199999999999999E-2</v>
      </c>
      <c r="BM73" s="4">
        <v>3.2000000000000001E-2</v>
      </c>
      <c r="BN73" s="4">
        <v>3.1570000000000001E-2</v>
      </c>
      <c r="BO73" s="4">
        <v>3.4299999999999997E-2</v>
      </c>
      <c r="BP73" s="4">
        <v>2.7179999999999999E-2</v>
      </c>
      <c r="BQ73" s="4">
        <v>2.6700000000000002E-2</v>
      </c>
      <c r="BR73" s="4">
        <v>2.6499999999999999E-2</v>
      </c>
      <c r="BS73" s="4">
        <v>2.64E-2</v>
      </c>
      <c r="BT73" s="4">
        <v>2.4369999999999999E-2</v>
      </c>
      <c r="BU73" s="4">
        <v>2.53E-2</v>
      </c>
      <c r="BV73" s="4">
        <v>2.4670000000000001E-2</v>
      </c>
      <c r="BW73" s="4">
        <v>6.9024000000000002E-2</v>
      </c>
      <c r="BX73" s="4">
        <v>6.0595999999999997E-2</v>
      </c>
      <c r="BY73" s="4">
        <v>2.453E-2</v>
      </c>
      <c r="BZ73" s="4">
        <v>4.3121E-2</v>
      </c>
      <c r="CA73" s="4">
        <v>3.6473999999999999E-2</v>
      </c>
      <c r="CB73" s="4">
        <v>2.5729999999999999E-2</v>
      </c>
      <c r="CC73" s="4">
        <v>4.3070999999999998E-2</v>
      </c>
      <c r="CD73" s="4">
        <v>3.7134E-2</v>
      </c>
      <c r="CE73" s="4">
        <v>2.9899999999999999E-2</v>
      </c>
      <c r="CF73" s="4">
        <v>3.3674000000000003E-2</v>
      </c>
      <c r="CG73" s="4">
        <v>3.0737E-2</v>
      </c>
      <c r="CH73" s="4">
        <v>3.0752000000000002E-2</v>
      </c>
      <c r="CI73" s="4">
        <v>2.3824999999999999E-2</v>
      </c>
      <c r="CJ73" s="4">
        <v>2.6890000000000001E-2</v>
      </c>
      <c r="CK73" s="4">
        <v>4.2672000000000002E-2</v>
      </c>
      <c r="CL73" s="4">
        <v>2.5874999999999999E-2</v>
      </c>
      <c r="CM73" s="4">
        <v>2.3762999999999999E-2</v>
      </c>
      <c r="CN73" s="4">
        <v>2.8150000000000001E-2</v>
      </c>
      <c r="CO73" s="4">
        <v>1.9229E-2</v>
      </c>
      <c r="CP73" s="4">
        <v>2.0181999999999999E-2</v>
      </c>
      <c r="CQ73" s="4">
        <v>1.8959E-2</v>
      </c>
      <c r="CR73" s="4">
        <v>1.6799999999999999E-2</v>
      </c>
      <c r="CS73" s="4">
        <v>2.1072E-2</v>
      </c>
      <c r="CT73" s="11"/>
      <c r="CU73" s="11"/>
      <c r="CZ73" s="27"/>
    </row>
    <row r="74" spans="1:104" s="28" customFormat="1" x14ac:dyDescent="0.25">
      <c r="A74" s="60" t="s">
        <v>35</v>
      </c>
      <c r="B74" s="7">
        <v>60</v>
      </c>
      <c r="C74" s="7">
        <v>60</v>
      </c>
      <c r="D74" s="7">
        <v>60</v>
      </c>
      <c r="E74" s="7">
        <v>62</v>
      </c>
      <c r="F74" s="7">
        <v>62</v>
      </c>
      <c r="G74" s="7">
        <v>62</v>
      </c>
      <c r="H74" s="7">
        <v>65</v>
      </c>
      <c r="I74" s="7">
        <v>71</v>
      </c>
      <c r="J74" s="7">
        <v>76</v>
      </c>
      <c r="K74" s="7">
        <v>82</v>
      </c>
      <c r="L74" s="7">
        <v>85</v>
      </c>
      <c r="M74" s="7">
        <v>86</v>
      </c>
      <c r="N74" s="7">
        <v>88</v>
      </c>
      <c r="O74" s="7">
        <v>89</v>
      </c>
      <c r="P74" s="7">
        <v>95</v>
      </c>
      <c r="Q74" s="7">
        <v>97</v>
      </c>
      <c r="R74" s="7">
        <v>98</v>
      </c>
      <c r="S74" s="7">
        <v>98</v>
      </c>
      <c r="T74" s="7">
        <v>98</v>
      </c>
      <c r="U74" s="7">
        <v>97</v>
      </c>
      <c r="V74" s="7">
        <v>56</v>
      </c>
      <c r="W74" s="7">
        <v>62</v>
      </c>
      <c r="X74" s="7">
        <v>63</v>
      </c>
      <c r="Y74" s="7">
        <v>74</v>
      </c>
      <c r="Z74" s="7">
        <v>79</v>
      </c>
      <c r="AA74" s="7">
        <v>84</v>
      </c>
      <c r="AB74" s="7">
        <v>88</v>
      </c>
      <c r="AC74" s="7">
        <v>92</v>
      </c>
      <c r="AD74" s="7">
        <v>97</v>
      </c>
      <c r="AE74" s="7">
        <v>98</v>
      </c>
      <c r="AF74" s="7">
        <v>105</v>
      </c>
      <c r="AG74" s="7">
        <v>116</v>
      </c>
      <c r="AH74" s="7">
        <v>124</v>
      </c>
      <c r="AI74" s="7">
        <v>131</v>
      </c>
      <c r="AJ74" s="7">
        <v>133</v>
      </c>
      <c r="AK74" s="7">
        <v>141</v>
      </c>
      <c r="AL74" s="7">
        <v>150</v>
      </c>
      <c r="AM74" s="7">
        <v>151</v>
      </c>
      <c r="AN74" s="7">
        <v>147</v>
      </c>
      <c r="AO74" s="7">
        <v>150</v>
      </c>
      <c r="AP74" s="7">
        <v>149</v>
      </c>
      <c r="AQ74" s="7">
        <v>150</v>
      </c>
      <c r="AR74" s="7">
        <v>152</v>
      </c>
      <c r="AS74" s="7">
        <v>160</v>
      </c>
      <c r="AT74" s="7">
        <v>161</v>
      </c>
      <c r="AU74" s="7">
        <v>167</v>
      </c>
      <c r="AV74" s="7">
        <v>175</v>
      </c>
      <c r="AW74" s="7">
        <v>177</v>
      </c>
      <c r="AX74" s="7">
        <v>177</v>
      </c>
      <c r="AY74" s="7">
        <v>175</v>
      </c>
      <c r="AZ74" s="7">
        <v>187</v>
      </c>
      <c r="BA74" s="7">
        <v>186</v>
      </c>
      <c r="BB74" s="7">
        <v>189</v>
      </c>
      <c r="BC74" s="7">
        <v>189</v>
      </c>
      <c r="BD74" s="7">
        <v>196</v>
      </c>
      <c r="BE74" s="7">
        <v>203</v>
      </c>
      <c r="BF74" s="7">
        <v>201.5</v>
      </c>
      <c r="BG74" s="7">
        <v>206</v>
      </c>
      <c r="BH74" s="7">
        <v>206</v>
      </c>
      <c r="BI74" s="7">
        <v>210</v>
      </c>
      <c r="BJ74" s="7">
        <v>198</v>
      </c>
      <c r="BK74" s="7">
        <v>201</v>
      </c>
      <c r="BL74" s="7">
        <v>195</v>
      </c>
      <c r="BM74" s="7">
        <v>196</v>
      </c>
      <c r="BN74" s="7">
        <v>194</v>
      </c>
      <c r="BO74" s="7">
        <v>187</v>
      </c>
      <c r="BP74" s="7">
        <v>205</v>
      </c>
      <c r="BQ74" s="7">
        <v>209</v>
      </c>
      <c r="BR74" s="7">
        <v>223</v>
      </c>
      <c r="BS74" s="7">
        <v>226</v>
      </c>
      <c r="BT74" s="7">
        <v>232</v>
      </c>
      <c r="BU74" s="7">
        <v>238</v>
      </c>
      <c r="BV74" s="7">
        <v>236</v>
      </c>
      <c r="BW74" s="7">
        <v>236</v>
      </c>
      <c r="BX74" s="7">
        <v>231</v>
      </c>
      <c r="BY74" s="7">
        <v>250</v>
      </c>
      <c r="BZ74" s="7">
        <v>259</v>
      </c>
      <c r="CA74" s="7">
        <v>260</v>
      </c>
      <c r="CB74" s="68">
        <v>266</v>
      </c>
      <c r="CC74" s="68">
        <v>284</v>
      </c>
      <c r="CD74" s="68">
        <v>302</v>
      </c>
      <c r="CE74" s="68">
        <v>319</v>
      </c>
      <c r="CF74" s="68">
        <v>323</v>
      </c>
      <c r="CG74" s="68">
        <v>326</v>
      </c>
      <c r="CH74" s="68">
        <v>327</v>
      </c>
      <c r="CI74" s="68">
        <v>335</v>
      </c>
      <c r="CJ74" s="68">
        <v>359</v>
      </c>
      <c r="CK74" s="68">
        <v>351</v>
      </c>
      <c r="CL74" s="68">
        <v>348</v>
      </c>
      <c r="CM74" s="68">
        <v>343</v>
      </c>
      <c r="CN74" s="68">
        <v>344</v>
      </c>
      <c r="CO74" s="68">
        <v>354</v>
      </c>
      <c r="CP74" s="68">
        <v>405</v>
      </c>
      <c r="CQ74" s="68">
        <v>407</v>
      </c>
      <c r="CR74" s="68">
        <v>406</v>
      </c>
      <c r="CS74" s="68">
        <v>407</v>
      </c>
      <c r="CT74" s="11"/>
      <c r="CU74" s="11"/>
      <c r="CV74" s="21"/>
      <c r="CW74" s="21"/>
      <c r="CX74" s="21"/>
      <c r="CY74" s="21"/>
      <c r="CZ74" s="29"/>
    </row>
    <row r="75" spans="1:104" s="12" customFormat="1" x14ac:dyDescent="0.25">
      <c r="A75" s="51" t="s">
        <v>49</v>
      </c>
      <c r="B75" s="9">
        <v>200000</v>
      </c>
      <c r="C75" s="9">
        <v>200000</v>
      </c>
      <c r="D75" s="9">
        <v>200000</v>
      </c>
      <c r="E75" s="9">
        <v>200000</v>
      </c>
      <c r="F75" s="9">
        <v>200000</v>
      </c>
      <c r="G75" s="9">
        <v>200000</v>
      </c>
      <c r="H75" s="9">
        <v>210000</v>
      </c>
      <c r="I75" s="9">
        <v>225000</v>
      </c>
      <c r="J75" s="9">
        <v>240000</v>
      </c>
      <c r="K75" s="9">
        <v>260000</v>
      </c>
      <c r="L75" s="9">
        <v>260000</v>
      </c>
      <c r="M75" s="9">
        <v>280000</v>
      </c>
      <c r="N75" s="9">
        <v>320000</v>
      </c>
      <c r="O75" s="9">
        <v>335000</v>
      </c>
      <c r="P75" s="9">
        <v>380000</v>
      </c>
      <c r="Q75" s="9">
        <v>477000</v>
      </c>
      <c r="R75" s="9">
        <v>502000</v>
      </c>
      <c r="S75" s="9">
        <v>502000</v>
      </c>
      <c r="T75" s="9">
        <v>502000</v>
      </c>
      <c r="U75" s="9">
        <v>503000</v>
      </c>
      <c r="V75" s="9">
        <v>345000</v>
      </c>
      <c r="W75" s="9">
        <v>383000</v>
      </c>
      <c r="X75" s="9">
        <v>390000</v>
      </c>
      <c r="Y75" s="9">
        <v>484000</v>
      </c>
      <c r="Z75" s="9">
        <v>512000</v>
      </c>
      <c r="AA75" s="9">
        <v>564000</v>
      </c>
      <c r="AB75" s="9">
        <v>586000</v>
      </c>
      <c r="AC75" s="9">
        <v>647000</v>
      </c>
      <c r="AD75" s="9">
        <v>672000</v>
      </c>
      <c r="AE75" s="9">
        <v>771000</v>
      </c>
      <c r="AF75" s="9">
        <v>827000</v>
      </c>
      <c r="AG75" s="9">
        <v>902000</v>
      </c>
      <c r="AH75" s="9">
        <v>987000</v>
      </c>
      <c r="AI75" s="9">
        <v>958000</v>
      </c>
      <c r="AJ75" s="9">
        <v>983000</v>
      </c>
      <c r="AK75" s="9">
        <v>1027000</v>
      </c>
      <c r="AL75" s="9">
        <v>1070000</v>
      </c>
      <c r="AM75" s="9">
        <v>1085000</v>
      </c>
      <c r="AN75" s="9">
        <v>1105000</v>
      </c>
      <c r="AO75" s="9">
        <v>1152073</v>
      </c>
      <c r="AP75" s="9">
        <v>1172000</v>
      </c>
      <c r="AQ75" s="9">
        <v>1205000</v>
      </c>
      <c r="AR75" s="9">
        <v>1220000</v>
      </c>
      <c r="AS75" s="9">
        <v>1270000</v>
      </c>
      <c r="AT75" s="9">
        <v>1285000</v>
      </c>
      <c r="AU75" s="9">
        <v>1315000</v>
      </c>
      <c r="AV75" s="9">
        <v>1365000</v>
      </c>
      <c r="AW75" s="9">
        <v>1400000</v>
      </c>
      <c r="AX75" s="9">
        <v>1465000</v>
      </c>
      <c r="AY75" s="9">
        <v>1500000</v>
      </c>
      <c r="AZ75" s="9">
        <v>1700000</v>
      </c>
      <c r="BA75" s="9">
        <v>1750000</v>
      </c>
      <c r="BB75" s="9">
        <v>1800000</v>
      </c>
      <c r="BC75" s="9">
        <v>1830000</v>
      </c>
      <c r="BD75" s="9">
        <v>1900000</v>
      </c>
      <c r="BE75" s="9">
        <v>1930000</v>
      </c>
      <c r="BF75" s="9">
        <v>1956000</v>
      </c>
      <c r="BG75" s="9">
        <v>2000000</v>
      </c>
      <c r="BH75" s="9">
        <v>2050000</v>
      </c>
      <c r="BI75" s="9">
        <v>2070000</v>
      </c>
      <c r="BJ75" s="9">
        <v>2090000</v>
      </c>
      <c r="BK75" s="9">
        <v>2300000</v>
      </c>
      <c r="BL75" s="9">
        <v>2364684.7000000002</v>
      </c>
      <c r="BM75" s="9">
        <v>2380000</v>
      </c>
      <c r="BN75" s="9">
        <v>2390000</v>
      </c>
      <c r="BO75" s="9">
        <v>2017000</v>
      </c>
      <c r="BP75" s="9">
        <v>2134000</v>
      </c>
      <c r="BQ75" s="9">
        <v>2200000</v>
      </c>
      <c r="BR75" s="9">
        <v>2500000</v>
      </c>
      <c r="BS75" s="9">
        <v>2540000</v>
      </c>
      <c r="BT75" s="9">
        <v>2600000</v>
      </c>
      <c r="BU75" s="9">
        <v>2650000</v>
      </c>
      <c r="BV75" s="9">
        <v>2660000</v>
      </c>
      <c r="BW75" s="9">
        <v>2700000</v>
      </c>
      <c r="BX75" s="9">
        <v>2708000</v>
      </c>
      <c r="BY75" s="9">
        <v>2800000</v>
      </c>
      <c r="BZ75" s="9">
        <v>5563369.9800000004</v>
      </c>
      <c r="CA75" s="9">
        <v>8264000</v>
      </c>
      <c r="CB75" s="9">
        <v>5115840.45</v>
      </c>
      <c r="CC75" s="9">
        <v>4242478.2</v>
      </c>
      <c r="CD75" s="9">
        <v>4623417.91</v>
      </c>
      <c r="CE75" s="9">
        <v>5107241.1399999997</v>
      </c>
      <c r="CF75" s="9">
        <v>5956679.0899999999</v>
      </c>
      <c r="CG75" s="9">
        <v>5876379.0999999996</v>
      </c>
      <c r="CH75" s="9">
        <v>8517944</v>
      </c>
      <c r="CI75" s="9">
        <v>6583256.1900000004</v>
      </c>
      <c r="CJ75" s="9">
        <v>6321756.1900000004</v>
      </c>
      <c r="CK75" s="9">
        <v>6460854.8600000003</v>
      </c>
      <c r="CL75" s="9">
        <v>8379574.5899999999</v>
      </c>
      <c r="CM75" s="9">
        <f>4232757.16+1625170.4+18628036.13</f>
        <v>24485963.689999998</v>
      </c>
      <c r="CN75" s="9">
        <v>6515988.3899999997</v>
      </c>
      <c r="CO75" s="9">
        <v>6785563.25</v>
      </c>
      <c r="CP75" s="9">
        <v>7196872.1200000001</v>
      </c>
      <c r="CQ75" s="9">
        <v>8548563.0899999999</v>
      </c>
      <c r="CR75" s="9">
        <v>7895540.9100000001</v>
      </c>
      <c r="CS75" s="9">
        <v>8205775.2400000002</v>
      </c>
      <c r="CT75" s="11"/>
      <c r="CU75" s="11"/>
      <c r="CV75" s="21"/>
      <c r="CW75" s="25"/>
      <c r="CX75" s="25"/>
      <c r="CY75" s="25"/>
      <c r="CZ75" s="24"/>
    </row>
    <row r="76" spans="1:104" s="12" customFormat="1" x14ac:dyDescent="0.25">
      <c r="A76" s="52" t="s">
        <v>48</v>
      </c>
      <c r="B76" s="8">
        <v>30000</v>
      </c>
      <c r="C76" s="8">
        <v>30000</v>
      </c>
      <c r="D76" s="8">
        <v>30000</v>
      </c>
      <c r="E76" s="8">
        <v>30000</v>
      </c>
      <c r="F76" s="8">
        <v>30000</v>
      </c>
      <c r="G76" s="8">
        <v>30000</v>
      </c>
      <c r="H76" s="8">
        <v>30000</v>
      </c>
      <c r="I76" s="8">
        <v>30000</v>
      </c>
      <c r="J76" s="8">
        <v>30000</v>
      </c>
      <c r="K76" s="8">
        <v>30000</v>
      </c>
      <c r="L76" s="8">
        <v>100000</v>
      </c>
      <c r="M76" s="8">
        <v>100000</v>
      </c>
      <c r="N76" s="8">
        <v>100000</v>
      </c>
      <c r="O76" s="8">
        <v>100000</v>
      </c>
      <c r="P76" s="8">
        <v>100000</v>
      </c>
      <c r="Q76" s="8">
        <v>100000</v>
      </c>
      <c r="R76" s="8">
        <v>100000</v>
      </c>
      <c r="S76" s="8">
        <v>100000</v>
      </c>
      <c r="T76" s="8">
        <v>100000</v>
      </c>
      <c r="U76" s="8">
        <v>100000</v>
      </c>
      <c r="V76" s="8">
        <v>530000</v>
      </c>
      <c r="W76" s="8">
        <v>530000</v>
      </c>
      <c r="X76" s="8">
        <v>530000</v>
      </c>
      <c r="Y76" s="8">
        <v>530000</v>
      </c>
      <c r="Z76" s="8">
        <v>530000</v>
      </c>
      <c r="AA76" s="8">
        <v>530000</v>
      </c>
      <c r="AB76" s="8">
        <v>0</v>
      </c>
      <c r="AC76" s="8">
        <v>200000</v>
      </c>
      <c r="AD76" s="8">
        <v>250000</v>
      </c>
      <c r="AE76" s="8">
        <v>400000</v>
      </c>
      <c r="AF76" s="8">
        <v>250000</v>
      </c>
      <c r="AG76" s="8">
        <v>250000</v>
      </c>
      <c r="AH76" s="8">
        <v>250000</v>
      </c>
      <c r="AI76" s="8">
        <v>250000</v>
      </c>
      <c r="AJ76" s="8">
        <v>250000</v>
      </c>
      <c r="AK76" s="8">
        <v>250000</v>
      </c>
      <c r="AL76" s="8">
        <v>250000</v>
      </c>
      <c r="AM76" s="8">
        <v>250000</v>
      </c>
      <c r="AN76" s="8">
        <v>250000</v>
      </c>
      <c r="AO76" s="8">
        <v>250000</v>
      </c>
      <c r="AP76" s="8">
        <v>500000</v>
      </c>
      <c r="AQ76" s="8">
        <v>300000</v>
      </c>
      <c r="AR76" s="8">
        <v>400000</v>
      </c>
      <c r="AS76" s="8">
        <v>400000</v>
      </c>
      <c r="AT76" s="8">
        <v>400000</v>
      </c>
      <c r="AU76" s="8">
        <v>400000</v>
      </c>
      <c r="AV76" s="8">
        <v>400000</v>
      </c>
      <c r="AW76" s="8">
        <v>150000</v>
      </c>
      <c r="AX76" s="8">
        <v>150000</v>
      </c>
      <c r="AY76" s="8">
        <v>150000</v>
      </c>
      <c r="AZ76" s="8">
        <v>150000</v>
      </c>
      <c r="BA76" s="8">
        <v>150000</v>
      </c>
      <c r="BB76" s="8">
        <v>150000</v>
      </c>
      <c r="BC76" s="8">
        <v>200000</v>
      </c>
      <c r="BD76" s="8">
        <v>200000</v>
      </c>
      <c r="BE76" s="8">
        <v>250000</v>
      </c>
      <c r="BF76" s="8">
        <v>250000</v>
      </c>
      <c r="BG76" s="8">
        <v>250000</v>
      </c>
      <c r="BH76" s="8">
        <v>200000</v>
      </c>
      <c r="BI76" s="8">
        <v>200000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330000</v>
      </c>
      <c r="BS76" s="8">
        <v>0</v>
      </c>
      <c r="BT76" s="8">
        <v>0</v>
      </c>
      <c r="BU76" s="8">
        <v>330000</v>
      </c>
      <c r="BV76" s="8">
        <v>0</v>
      </c>
      <c r="BW76" s="8">
        <v>0</v>
      </c>
      <c r="BX76" s="8">
        <v>330000</v>
      </c>
      <c r="BY76" s="8">
        <v>0</v>
      </c>
      <c r="BZ76" s="8">
        <v>0</v>
      </c>
      <c r="CA76" s="8">
        <v>350000</v>
      </c>
      <c r="CB76" s="8">
        <v>0</v>
      </c>
      <c r="CC76" s="8">
        <v>0</v>
      </c>
      <c r="CD76" s="8">
        <v>350000</v>
      </c>
      <c r="CE76" s="8">
        <v>0</v>
      </c>
      <c r="CF76" s="8">
        <v>0</v>
      </c>
      <c r="CG76" s="8">
        <v>100000</v>
      </c>
      <c r="CH76" s="8">
        <v>0</v>
      </c>
      <c r="CI76" s="8">
        <v>0</v>
      </c>
      <c r="CJ76" s="8">
        <v>0</v>
      </c>
      <c r="CK76" s="8">
        <v>0</v>
      </c>
      <c r="CL76" s="8">
        <v>0</v>
      </c>
      <c r="CM76" s="8">
        <v>0</v>
      </c>
      <c r="CN76" s="8">
        <v>0</v>
      </c>
      <c r="CO76" s="8">
        <v>0</v>
      </c>
      <c r="CP76" s="8">
        <v>0</v>
      </c>
      <c r="CQ76" s="8">
        <v>0</v>
      </c>
      <c r="CR76" s="8">
        <v>0</v>
      </c>
      <c r="CS76" s="8">
        <v>0</v>
      </c>
      <c r="CT76" s="25"/>
      <c r="CU76" s="25"/>
      <c r="CV76" s="25"/>
      <c r="CW76" s="25"/>
      <c r="CX76" s="25"/>
      <c r="CY76" s="25"/>
      <c r="CZ76" s="24"/>
    </row>
    <row r="77" spans="1:104" s="14" customFormat="1" x14ac:dyDescent="0.25">
      <c r="A77" s="59" t="s">
        <v>33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11"/>
      <c r="CU77" s="11"/>
      <c r="CZ77" s="27"/>
    </row>
    <row r="78" spans="1:104" s="14" customFormat="1" ht="13.5" thickBot="1" x14ac:dyDescent="0.25">
      <c r="A78" s="49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1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2"/>
      <c r="CU78" s="32"/>
      <c r="CV78" s="33"/>
      <c r="CW78" s="33"/>
      <c r="CX78" s="33"/>
      <c r="CY78" s="33"/>
      <c r="CZ78" s="34"/>
    </row>
    <row r="79" spans="1:104" x14ac:dyDescent="0.2">
      <c r="K79" s="35"/>
      <c r="CW79" s="37"/>
      <c r="CX79" s="35"/>
      <c r="CY79" s="37"/>
    </row>
    <row r="80" spans="1:104" x14ac:dyDescent="0.2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W80" s="37"/>
      <c r="CX80" s="35"/>
      <c r="CY80" s="37"/>
    </row>
    <row r="81" spans="9:103" x14ac:dyDescent="0.2">
      <c r="I81" s="39"/>
      <c r="J81" s="39"/>
      <c r="K81" s="39"/>
      <c r="L81" s="40"/>
      <c r="CG81" s="41"/>
      <c r="CW81" s="37"/>
      <c r="CX81" s="35"/>
      <c r="CY81" s="37"/>
    </row>
    <row r="82" spans="9:103" x14ac:dyDescent="0.2">
      <c r="K82" s="40"/>
      <c r="CW82" s="37"/>
      <c r="CX82" s="35"/>
      <c r="CY82" s="37"/>
    </row>
    <row r="83" spans="9:103" x14ac:dyDescent="0.2">
      <c r="CW83" s="37"/>
      <c r="CX83" s="35"/>
      <c r="CY83" s="37"/>
    </row>
    <row r="84" spans="9:103" x14ac:dyDescent="0.2">
      <c r="CW84" s="37"/>
      <c r="CX84" s="35"/>
      <c r="CY84" s="37"/>
    </row>
    <row r="85" spans="9:103" x14ac:dyDescent="0.2">
      <c r="CW85" s="37"/>
      <c r="CX85" s="35"/>
      <c r="CY85" s="37"/>
    </row>
    <row r="90" spans="9:103" x14ac:dyDescent="0.2">
      <c r="BV90" s="42"/>
      <c r="BY90" s="42"/>
      <c r="BZ90" s="37"/>
      <c r="CA90" s="42"/>
    </row>
    <row r="91" spans="9:103" ht="15" x14ac:dyDescent="0.2">
      <c r="BJ91" s="43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</row>
    <row r="92" spans="9:103" ht="15" x14ac:dyDescent="0.2">
      <c r="BJ92" s="43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6"/>
      <c r="BW92" s="45"/>
      <c r="BX92" s="45"/>
      <c r="BY92" s="46"/>
      <c r="BZ92" s="45"/>
      <c r="CA92" s="46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</row>
    <row r="93" spans="9:103" ht="15" x14ac:dyDescent="0.2">
      <c r="BJ93" s="43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6"/>
      <c r="BW93" s="45"/>
      <c r="BX93" s="45"/>
      <c r="BY93" s="46"/>
      <c r="BZ93" s="45"/>
      <c r="CA93" s="46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</row>
    <row r="94" spans="9:103" ht="15" x14ac:dyDescent="0.2">
      <c r="BJ94" s="43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</row>
    <row r="95" spans="9:103" ht="15" x14ac:dyDescent="0.2">
      <c r="BJ95" s="43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6"/>
      <c r="BW95" s="45"/>
      <c r="BX95" s="45"/>
      <c r="BY95" s="46"/>
      <c r="BZ95" s="45"/>
      <c r="CA95" s="46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</row>
    <row r="96" spans="9:103" ht="15" x14ac:dyDescent="0.2">
      <c r="BJ96" s="43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6"/>
      <c r="BW96" s="45"/>
      <c r="BX96" s="45"/>
      <c r="BY96" s="46"/>
      <c r="BZ96" s="45"/>
      <c r="CA96" s="46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</row>
    <row r="97" spans="62:97" ht="15" x14ac:dyDescent="0.2">
      <c r="BJ97" s="43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6"/>
      <c r="BW97" s="45"/>
      <c r="BX97" s="45"/>
      <c r="BY97" s="46"/>
      <c r="BZ97" s="45"/>
      <c r="CA97" s="46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</row>
    <row r="98" spans="62:97" ht="15" x14ac:dyDescent="0.2">
      <c r="BJ98" s="43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6"/>
      <c r="BW98" s="45"/>
      <c r="BX98" s="45"/>
      <c r="BY98" s="46"/>
      <c r="BZ98" s="45"/>
      <c r="CA98" s="46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</row>
    <row r="99" spans="62:97" x14ac:dyDescent="0.2">
      <c r="BJ99" s="37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47"/>
      <c r="BW99" s="38"/>
      <c r="BX99" s="38"/>
      <c r="BY99" s="47"/>
      <c r="BZ99" s="38"/>
      <c r="CA99" s="47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</row>
    <row r="100" spans="62:97" ht="15" x14ac:dyDescent="0.2">
      <c r="BJ100" s="43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6"/>
      <c r="BZ100" s="45"/>
      <c r="CA100" s="46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</row>
    <row r="101" spans="62:97" ht="15" x14ac:dyDescent="0.2">
      <c r="BJ101" s="43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</row>
    <row r="102" spans="62:97" ht="15" x14ac:dyDescent="0.2">
      <c r="BJ102" s="43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</row>
    <row r="103" spans="62:97" ht="15" x14ac:dyDescent="0.2">
      <c r="BJ103" s="43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</row>
    <row r="104" spans="62:97" ht="15" customHeight="1" x14ac:dyDescent="0.2">
      <c r="BJ104" s="43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</row>
    <row r="105" spans="62:97" ht="15" x14ac:dyDescent="0.2">
      <c r="BJ105" s="43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</row>
    <row r="106" spans="62:97" x14ac:dyDescent="0.2">
      <c r="BJ106" s="37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</row>
    <row r="107" spans="62:97" ht="15" customHeight="1" x14ac:dyDescent="0.2">
      <c r="BJ107" s="37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</row>
    <row r="108" spans="62:97" x14ac:dyDescent="0.2">
      <c r="BJ108" s="37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</row>
    <row r="109" spans="62:97" ht="12.75" customHeight="1" x14ac:dyDescent="0.2">
      <c r="BJ109" s="43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</row>
    <row r="110" spans="62:97" x14ac:dyDescent="0.2">
      <c r="BJ110" s="37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</row>
    <row r="111" spans="62:97" x14ac:dyDescent="0.2">
      <c r="BJ111" s="37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</row>
    <row r="112" spans="62:97" ht="15" x14ac:dyDescent="0.25">
      <c r="BJ112" s="43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</row>
    <row r="113" spans="62:97" ht="12.75" customHeight="1" x14ac:dyDescent="0.2">
      <c r="BJ113" s="37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</row>
    <row r="114" spans="62:97" x14ac:dyDescent="0.2">
      <c r="BJ114" s="37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</row>
    <row r="115" spans="62:97" x14ac:dyDescent="0.2">
      <c r="BJ115" s="37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</row>
    <row r="116" spans="62:97" x14ac:dyDescent="0.2">
      <c r="BJ116" s="37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</row>
    <row r="117" spans="62:97" x14ac:dyDescent="0.2">
      <c r="BJ117" s="37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</row>
  </sheetData>
  <mergeCells count="1">
    <mergeCell ref="A1:CZ3"/>
  </mergeCells>
  <printOptions horizontalCentered="1" verticalCentered="1"/>
  <pageMargins left="1" right="1" top="1" bottom="1" header="0.5" footer="0.5"/>
  <pageSetup paperSize="9" scale="7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Dados Análise</vt:lpstr>
      <vt:lpstr>'Dados Análise'!Area_de_impressao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Adalberto</dc:creator>
  <cp:lastModifiedBy>Peterson Rizzo</cp:lastModifiedBy>
  <cp:lastPrinted>2026-05-05T13:54:15Z</cp:lastPrinted>
  <dcterms:created xsi:type="dcterms:W3CDTF">2017-09-28T18:38:43Z</dcterms:created>
  <dcterms:modified xsi:type="dcterms:W3CDTF">2026-07-03T20:00:43Z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47c450-f761-4ed8-9de0-4d1e78cb6130_Enabled">
    <vt:lpwstr>true</vt:lpwstr>
  </property>
  <property fmtid="{D5CDD505-2E9C-101B-9397-08002B2CF9AE}" pid="3" name="MSIP_Label_1a47c450-f761-4ed8-9de0-4d1e78cb6130_SetDate">
    <vt:lpwstr>2026-01-05T17:43:59Z</vt:lpwstr>
  </property>
  <property fmtid="{D5CDD505-2E9C-101B-9397-08002B2CF9AE}" pid="4" name="MSIP_Label_1a47c450-f761-4ed8-9de0-4d1e78cb6130_Method">
    <vt:lpwstr>Standard</vt:lpwstr>
  </property>
  <property fmtid="{D5CDD505-2E9C-101B-9397-08002B2CF9AE}" pid="5" name="MSIP_Label_1a47c450-f761-4ed8-9de0-4d1e78cb6130_Name">
    <vt:lpwstr>Interno</vt:lpwstr>
  </property>
  <property fmtid="{D5CDD505-2E9C-101B-9397-08002B2CF9AE}" pid="6" name="MSIP_Label_1a47c450-f761-4ed8-9de0-4d1e78cb6130_SiteId">
    <vt:lpwstr>6a50998e-bf74-4446-8e66-c5346e3eed2f</vt:lpwstr>
  </property>
  <property fmtid="{D5CDD505-2E9C-101B-9397-08002B2CF9AE}" pid="7" name="MSIP_Label_1a47c450-f761-4ed8-9de0-4d1e78cb6130_ActionId">
    <vt:lpwstr>f751ab27-bf5b-47f6-bc9e-4bb0d4b0aac4</vt:lpwstr>
  </property>
  <property fmtid="{D5CDD505-2E9C-101B-9397-08002B2CF9AE}" pid="8" name="MSIP_Label_1a47c450-f761-4ed8-9de0-4d1e78cb6130_ContentBits">
    <vt:lpwstr>0</vt:lpwstr>
  </property>
</Properties>
</file>